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\Desktop\SS26 Sales Materials\"/>
    </mc:Choice>
  </mc:AlternateContent>
  <xr:revisionPtr revIDLastSave="0" documentId="13_ncr:1_{4CF80388-A091-4F73-B7C9-93FEE4C1C02E}" xr6:coauthVersionLast="47" xr6:coauthVersionMax="47" xr10:uidLastSave="{00000000-0000-0000-0000-000000000000}"/>
  <workbookProtection workbookAlgorithmName="SHA-512" workbookHashValue="MAQAH+l+ncMsz3dI/ZPaALopDP3jbvleacF5//Kuui5p2o7jHCeQNqujbh8j4aZ1OvUPh+nli978B9Ih/pMSVA==" workbookSaltValue="d+Zitxo8R9MXvJEW4Kjorw==" workbookSpinCount="100000" lockStructure="1"/>
  <bookViews>
    <workbookView xWindow="-120" yWindow="-120" windowWidth="29040" windowHeight="15720" xr2:uid="{473C5FA8-0A01-4008-93C6-629F7B5E6303}"/>
  </bookViews>
  <sheets>
    <sheet name="order form" sheetId="7" r:id="rId1"/>
    <sheet name="price list" sheetId="6" r:id="rId2"/>
    <sheet name="stylelookup" sheetId="2" r:id="rId3"/>
  </sheets>
  <externalReferences>
    <externalReference r:id="rId4"/>
  </externalReferences>
  <definedNames>
    <definedName name="_xlnm._FilterDatabase" localSheetId="2" hidden="1">stylelookup!$A$1:$Y$677</definedName>
    <definedName name="ColorLookup">stylelookup!$M$1:$W$678</definedName>
    <definedName name="MARGIN">'[1]DATA FROM MARGIN BOOK'!$C:$O</definedName>
    <definedName name="newprice">#REF!</definedName>
    <definedName name="StyleInfo">stylelookup!$B$1:$I$677</definedName>
    <definedName name="WS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7" i="7" l="1"/>
  <c r="Q278" i="7"/>
  <c r="Q266" i="7"/>
  <c r="Q267" i="7"/>
  <c r="Q397" i="7"/>
  <c r="Q396" i="7"/>
  <c r="P396" i="7"/>
  <c r="P358" i="7"/>
  <c r="P350" i="7"/>
  <c r="Q350" i="7" s="1"/>
  <c r="Q611" i="7"/>
  <c r="Q593" i="7"/>
  <c r="Q573" i="7"/>
  <c r="Q565" i="7"/>
  <c r="Q547" i="7"/>
  <c r="Q509" i="7"/>
  <c r="Q504" i="7"/>
  <c r="Q484" i="7"/>
  <c r="Q469" i="7"/>
  <c r="Q347" i="7"/>
  <c r="Q341" i="7"/>
  <c r="Q263" i="7"/>
  <c r="Q243" i="7"/>
  <c r="Q232" i="7"/>
  <c r="P225" i="7"/>
  <c r="Q237" i="7"/>
  <c r="C237" i="7"/>
  <c r="D237" i="7"/>
  <c r="E237" i="7"/>
  <c r="C227" i="7"/>
  <c r="P277" i="7"/>
  <c r="P278" i="7"/>
  <c r="P266" i="7"/>
  <c r="P267" i="7"/>
  <c r="P270" i="7"/>
  <c r="P268" i="7"/>
  <c r="P237" i="7"/>
  <c r="P236" i="7"/>
  <c r="P231" i="7"/>
  <c r="P235" i="7"/>
  <c r="P226" i="7"/>
  <c r="P227" i="7"/>
  <c r="Q291" i="7" l="1"/>
  <c r="N23" i="6"/>
  <c r="O23" i="6"/>
  <c r="E227" i="7"/>
  <c r="D227" i="7"/>
  <c r="Q227" i="7" s="1"/>
  <c r="E226" i="7"/>
  <c r="D226" i="7"/>
  <c r="Q226" i="7" s="1"/>
  <c r="O76" i="6" l="1"/>
  <c r="N76" i="6"/>
  <c r="O77" i="6"/>
  <c r="N77" i="6"/>
  <c r="O79" i="6"/>
  <c r="N79" i="6"/>
  <c r="O78" i="6"/>
  <c r="N78" i="6"/>
  <c r="O73" i="6"/>
  <c r="N73" i="6"/>
  <c r="O72" i="6"/>
  <c r="N72" i="6"/>
  <c r="O71" i="6"/>
  <c r="N71" i="6"/>
  <c r="O70" i="6"/>
  <c r="N70" i="6"/>
  <c r="O64" i="6"/>
  <c r="N64" i="6"/>
  <c r="O62" i="6"/>
  <c r="N62" i="6"/>
  <c r="O58" i="6"/>
  <c r="N58" i="6"/>
  <c r="O65" i="6"/>
  <c r="N65" i="6"/>
  <c r="O67" i="6"/>
  <c r="N67" i="6"/>
  <c r="O66" i="6"/>
  <c r="N66" i="6"/>
  <c r="O63" i="6"/>
  <c r="N63" i="6"/>
  <c r="O61" i="6"/>
  <c r="N61" i="6"/>
  <c r="O60" i="6"/>
  <c r="N60" i="6"/>
  <c r="O59" i="6"/>
  <c r="N59" i="6"/>
  <c r="O54" i="6"/>
  <c r="N54" i="6"/>
  <c r="O55" i="6"/>
  <c r="N55" i="6"/>
  <c r="O44" i="6"/>
  <c r="N44" i="6"/>
  <c r="O50" i="6"/>
  <c r="N50" i="6"/>
  <c r="O49" i="6"/>
  <c r="N49" i="6"/>
  <c r="O47" i="6"/>
  <c r="N47" i="6"/>
  <c r="O48" i="6"/>
  <c r="N48" i="6"/>
  <c r="O46" i="6"/>
  <c r="N46" i="6"/>
  <c r="O45" i="6"/>
  <c r="N45" i="6"/>
  <c r="O51" i="6"/>
  <c r="N51" i="6"/>
  <c r="O34" i="6"/>
  <c r="N34" i="6"/>
  <c r="O40" i="6"/>
  <c r="N40" i="6"/>
  <c r="O39" i="6"/>
  <c r="N39" i="6"/>
  <c r="O37" i="6"/>
  <c r="N37" i="6"/>
  <c r="O38" i="6"/>
  <c r="N38" i="6"/>
  <c r="O36" i="6"/>
  <c r="N36" i="6"/>
  <c r="O35" i="6"/>
  <c r="N35" i="6"/>
  <c r="O41" i="6"/>
  <c r="N41" i="6"/>
  <c r="O31" i="6"/>
  <c r="N31" i="6"/>
  <c r="O30" i="6"/>
  <c r="N30" i="6"/>
  <c r="O29" i="6"/>
  <c r="N29" i="6"/>
  <c r="O28" i="6"/>
  <c r="N28" i="6"/>
  <c r="O25" i="6"/>
  <c r="N25" i="6"/>
  <c r="O21" i="6"/>
  <c r="N21" i="6"/>
  <c r="O22" i="6"/>
  <c r="N22" i="6"/>
  <c r="O24" i="6"/>
  <c r="N24" i="6"/>
  <c r="O20" i="6"/>
  <c r="N20" i="6"/>
  <c r="O26" i="6"/>
  <c r="N26" i="6"/>
  <c r="O27" i="6"/>
  <c r="N27" i="6"/>
  <c r="O17" i="6"/>
  <c r="N17" i="6"/>
  <c r="J94" i="6"/>
  <c r="I94" i="6"/>
  <c r="J92" i="6"/>
  <c r="I92" i="6"/>
  <c r="J93" i="6"/>
  <c r="I93" i="6"/>
  <c r="J89" i="6"/>
  <c r="I89" i="6"/>
  <c r="J85" i="6"/>
  <c r="I85" i="6"/>
  <c r="J86" i="6"/>
  <c r="I86" i="6"/>
  <c r="J68" i="6"/>
  <c r="I68" i="6"/>
  <c r="J82" i="6"/>
  <c r="I82" i="6"/>
  <c r="J69" i="6"/>
  <c r="I69" i="6"/>
  <c r="J77" i="6"/>
  <c r="I77" i="6"/>
  <c r="J81" i="6"/>
  <c r="I81" i="6"/>
  <c r="J74" i="6"/>
  <c r="I74" i="6"/>
  <c r="J78" i="6"/>
  <c r="I78" i="6"/>
  <c r="J80" i="6"/>
  <c r="I80" i="6"/>
  <c r="J79" i="6"/>
  <c r="I79" i="6"/>
  <c r="J73" i="6"/>
  <c r="I73" i="6"/>
  <c r="J75" i="6"/>
  <c r="I75" i="6"/>
  <c r="J70" i="6"/>
  <c r="I70" i="6"/>
  <c r="J71" i="6"/>
  <c r="I71" i="6"/>
  <c r="J76" i="6"/>
  <c r="I76" i="6"/>
  <c r="J67" i="6"/>
  <c r="I67" i="6"/>
  <c r="J72" i="6"/>
  <c r="I72" i="6"/>
  <c r="J57" i="6"/>
  <c r="I57" i="6"/>
  <c r="J54" i="6"/>
  <c r="I54" i="6"/>
  <c r="J60" i="6"/>
  <c r="I60" i="6"/>
  <c r="J55" i="6"/>
  <c r="I55" i="6"/>
  <c r="J64" i="6"/>
  <c r="I64" i="6"/>
  <c r="J53" i="6"/>
  <c r="I53" i="6"/>
  <c r="J63" i="6"/>
  <c r="I63" i="6"/>
  <c r="J62" i="6"/>
  <c r="I62" i="6"/>
  <c r="J56" i="6"/>
  <c r="I56" i="6"/>
  <c r="J52" i="6"/>
  <c r="I52" i="6"/>
  <c r="J51" i="6"/>
  <c r="I51" i="6"/>
  <c r="J50" i="6"/>
  <c r="I50" i="6"/>
  <c r="J49" i="6"/>
  <c r="I49" i="6"/>
  <c r="J59" i="6"/>
  <c r="I59" i="6"/>
  <c r="J61" i="6"/>
  <c r="I61" i="6"/>
  <c r="J58" i="6"/>
  <c r="I58" i="6"/>
  <c r="J45" i="6"/>
  <c r="I45" i="6"/>
  <c r="J44" i="6"/>
  <c r="I44" i="6"/>
  <c r="J43" i="6"/>
  <c r="I43" i="6"/>
  <c r="J42" i="6"/>
  <c r="I42" i="6"/>
  <c r="J46" i="6"/>
  <c r="I46" i="6"/>
  <c r="J39" i="6"/>
  <c r="I39" i="6"/>
  <c r="J34" i="6"/>
  <c r="I34" i="6"/>
  <c r="H34" i="6"/>
  <c r="J38" i="6"/>
  <c r="I38" i="6"/>
  <c r="H38" i="6"/>
  <c r="J37" i="6"/>
  <c r="I37" i="6"/>
  <c r="H37" i="6"/>
  <c r="J35" i="6"/>
  <c r="I35" i="6"/>
  <c r="J40" i="6"/>
  <c r="I40" i="6"/>
  <c r="J36" i="6"/>
  <c r="I36" i="6"/>
  <c r="J33" i="6"/>
  <c r="I33" i="6"/>
  <c r="J32" i="6"/>
  <c r="I32" i="6"/>
  <c r="J41" i="6"/>
  <c r="I41" i="6"/>
  <c r="J23" i="6"/>
  <c r="I23" i="6"/>
  <c r="J25" i="6"/>
  <c r="I25" i="6"/>
  <c r="J29" i="6"/>
  <c r="I29" i="6"/>
  <c r="J24" i="6"/>
  <c r="I24" i="6"/>
  <c r="J28" i="6"/>
  <c r="I28" i="6"/>
  <c r="J27" i="6"/>
  <c r="I27" i="6"/>
  <c r="J22" i="6"/>
  <c r="I22" i="6"/>
  <c r="J26" i="6"/>
  <c r="I26" i="6"/>
  <c r="E81" i="6"/>
  <c r="D81" i="6"/>
  <c r="E84" i="6"/>
  <c r="D84" i="6"/>
  <c r="E83" i="6"/>
  <c r="D83" i="6"/>
  <c r="E82" i="6"/>
  <c r="D82" i="6"/>
  <c r="E76" i="6"/>
  <c r="D76" i="6"/>
  <c r="E75" i="6"/>
  <c r="D75" i="6"/>
  <c r="E80" i="6"/>
  <c r="D80" i="6"/>
  <c r="E79" i="6"/>
  <c r="D79" i="6"/>
  <c r="E78" i="6"/>
  <c r="D78" i="6"/>
  <c r="E77" i="6"/>
  <c r="D77" i="6"/>
  <c r="E85" i="6"/>
  <c r="D85" i="6"/>
  <c r="E72" i="6"/>
  <c r="D72" i="6"/>
  <c r="E65" i="6"/>
  <c r="D65" i="6"/>
  <c r="E70" i="6"/>
  <c r="D70" i="6"/>
  <c r="E67" i="6"/>
  <c r="D67" i="6"/>
  <c r="E66" i="6"/>
  <c r="D66" i="6"/>
  <c r="E68" i="6"/>
  <c r="D68" i="6"/>
  <c r="E71" i="6"/>
  <c r="D71" i="6"/>
  <c r="E69" i="6"/>
  <c r="D69" i="6"/>
  <c r="E61" i="6"/>
  <c r="D61" i="6"/>
  <c r="E59" i="6"/>
  <c r="D59" i="6"/>
  <c r="E57" i="6"/>
  <c r="D57" i="6"/>
  <c r="E58" i="6"/>
  <c r="D58" i="6"/>
  <c r="E56" i="6"/>
  <c r="D56" i="6"/>
  <c r="E62" i="6"/>
  <c r="D62" i="6"/>
  <c r="E60" i="6"/>
  <c r="D60" i="6"/>
  <c r="O7" i="6"/>
  <c r="N7" i="6"/>
  <c r="O6" i="6"/>
  <c r="N6" i="6"/>
  <c r="O5" i="6"/>
  <c r="N5" i="6"/>
  <c r="N14" i="6"/>
  <c r="O14" i="6"/>
  <c r="N10" i="6"/>
  <c r="O10" i="6"/>
  <c r="N11" i="6"/>
  <c r="O11" i="6"/>
  <c r="N13" i="6"/>
  <c r="O13" i="6"/>
  <c r="N12" i="6"/>
  <c r="O12" i="6"/>
  <c r="J15" i="6"/>
  <c r="I15" i="6"/>
  <c r="J17" i="6"/>
  <c r="I17" i="6"/>
  <c r="J13" i="6"/>
  <c r="I13" i="6"/>
  <c r="J12" i="6"/>
  <c r="I12" i="6"/>
  <c r="J14" i="6"/>
  <c r="I14" i="6"/>
  <c r="E27" i="6"/>
  <c r="D27" i="6"/>
  <c r="E29" i="6"/>
  <c r="D29" i="6"/>
  <c r="E30" i="6"/>
  <c r="D30" i="6"/>
  <c r="E28" i="6"/>
  <c r="D28" i="6"/>
  <c r="E16" i="6"/>
  <c r="D16" i="6"/>
  <c r="E11" i="6"/>
  <c r="D11" i="6"/>
  <c r="E7" i="6"/>
  <c r="D7" i="6"/>
  <c r="E5" i="6"/>
  <c r="D5" i="6"/>
  <c r="E19" i="6"/>
  <c r="D19" i="6"/>
  <c r="E21" i="6"/>
  <c r="D21" i="6"/>
  <c r="E20" i="6"/>
  <c r="D20" i="6"/>
  <c r="E6" i="6"/>
  <c r="D6" i="6"/>
  <c r="E23" i="6"/>
  <c r="D23" i="6"/>
  <c r="E24" i="6"/>
  <c r="D24" i="6"/>
  <c r="E35" i="6"/>
  <c r="D35" i="6"/>
  <c r="C35" i="6"/>
  <c r="E39" i="6"/>
  <c r="D39" i="6"/>
  <c r="C39" i="6"/>
  <c r="E41" i="6"/>
  <c r="D41" i="6"/>
  <c r="C41" i="6"/>
  <c r="E33" i="6"/>
  <c r="D33" i="6"/>
  <c r="C33" i="6"/>
  <c r="E38" i="6"/>
  <c r="D38" i="6"/>
  <c r="C38" i="6"/>
  <c r="E43" i="6"/>
  <c r="D43" i="6"/>
  <c r="C43" i="6"/>
  <c r="E36" i="6"/>
  <c r="D36" i="6"/>
  <c r="C36" i="6"/>
  <c r="E37" i="6"/>
  <c r="D37" i="6"/>
  <c r="C37" i="6"/>
  <c r="D572" i="7"/>
  <c r="E572" i="7"/>
  <c r="D568" i="7"/>
  <c r="E568" i="7"/>
  <c r="D569" i="7"/>
  <c r="E569" i="7"/>
  <c r="D570" i="7"/>
  <c r="E570" i="7"/>
  <c r="D564" i="7"/>
  <c r="E564" i="7"/>
  <c r="D550" i="7"/>
  <c r="E550" i="7"/>
  <c r="D551" i="7"/>
  <c r="E551" i="7"/>
  <c r="D552" i="7"/>
  <c r="E552" i="7"/>
  <c r="D553" i="7"/>
  <c r="E553" i="7"/>
  <c r="D556" i="7"/>
  <c r="E556" i="7"/>
  <c r="D557" i="7"/>
  <c r="E557" i="7"/>
  <c r="D558" i="7"/>
  <c r="E558" i="7"/>
  <c r="D559" i="7"/>
  <c r="E559" i="7"/>
  <c r="D560" i="7"/>
  <c r="E560" i="7"/>
  <c r="D554" i="7"/>
  <c r="E554" i="7"/>
  <c r="D555" i="7"/>
  <c r="E555" i="7"/>
  <c r="D561" i="7"/>
  <c r="E561" i="7"/>
  <c r="D562" i="7"/>
  <c r="E562" i="7"/>
  <c r="D615" i="7"/>
  <c r="E615" i="7"/>
  <c r="D578" i="7"/>
  <c r="E578" i="7"/>
  <c r="D579" i="7"/>
  <c r="E579" i="7"/>
  <c r="D580" i="7"/>
  <c r="E580" i="7"/>
  <c r="D581" i="7"/>
  <c r="E581" i="7"/>
  <c r="D582" i="7"/>
  <c r="E582" i="7"/>
  <c r="D583" i="7"/>
  <c r="E583" i="7"/>
  <c r="D584" i="7"/>
  <c r="E584" i="7"/>
  <c r="D585" i="7"/>
  <c r="E585" i="7"/>
  <c r="D586" i="7"/>
  <c r="E586" i="7"/>
  <c r="D587" i="7"/>
  <c r="E587" i="7"/>
  <c r="D588" i="7"/>
  <c r="E588" i="7"/>
  <c r="D589" i="7"/>
  <c r="E589" i="7"/>
  <c r="D590" i="7"/>
  <c r="E590" i="7"/>
  <c r="D591" i="7"/>
  <c r="E591" i="7"/>
  <c r="D576" i="7"/>
  <c r="E576" i="7"/>
  <c r="D577" i="7"/>
  <c r="E577" i="7"/>
  <c r="D345" i="7"/>
  <c r="E345" i="7"/>
  <c r="D344" i="7"/>
  <c r="E344" i="7"/>
  <c r="D546" i="7"/>
  <c r="E546" i="7"/>
  <c r="D528" i="7"/>
  <c r="E528" i="7"/>
  <c r="D518" i="7"/>
  <c r="E518" i="7"/>
  <c r="D519" i="7"/>
  <c r="E519" i="7"/>
  <c r="D516" i="7"/>
  <c r="E516" i="7"/>
  <c r="D520" i="7"/>
  <c r="E520" i="7"/>
  <c r="D521" i="7"/>
  <c r="E521" i="7"/>
  <c r="D514" i="7"/>
  <c r="E514" i="7"/>
  <c r="D515" i="7"/>
  <c r="E515" i="7"/>
  <c r="D512" i="7"/>
  <c r="E512" i="7"/>
  <c r="D513" i="7"/>
  <c r="E513" i="7"/>
  <c r="D517" i="7"/>
  <c r="E517" i="7"/>
  <c r="D522" i="7"/>
  <c r="E522" i="7"/>
  <c r="D523" i="7"/>
  <c r="E523" i="7"/>
  <c r="D524" i="7"/>
  <c r="E524" i="7"/>
  <c r="D525" i="7"/>
  <c r="E525" i="7"/>
  <c r="D526" i="7"/>
  <c r="E526" i="7"/>
  <c r="D533" i="7"/>
  <c r="E533" i="7"/>
  <c r="D534" i="7"/>
  <c r="E534" i="7"/>
  <c r="D535" i="7"/>
  <c r="E535" i="7"/>
  <c r="D536" i="7"/>
  <c r="E536" i="7"/>
  <c r="D529" i="7"/>
  <c r="E529" i="7"/>
  <c r="D530" i="7"/>
  <c r="E530" i="7"/>
  <c r="D531" i="7"/>
  <c r="E531" i="7"/>
  <c r="D532" i="7"/>
  <c r="E532" i="7"/>
  <c r="D537" i="7"/>
  <c r="E537" i="7"/>
  <c r="D538" i="7"/>
  <c r="E538" i="7"/>
  <c r="D539" i="7"/>
  <c r="E539" i="7"/>
  <c r="D540" i="7"/>
  <c r="E540" i="7"/>
  <c r="D541" i="7"/>
  <c r="E541" i="7"/>
  <c r="P514" i="7"/>
  <c r="P521" i="7"/>
  <c r="P520" i="7"/>
  <c r="P516" i="7"/>
  <c r="P519" i="7"/>
  <c r="P518" i="7"/>
  <c r="P528" i="7"/>
  <c r="E527" i="7"/>
  <c r="D527" i="7"/>
  <c r="P535" i="7"/>
  <c r="P534" i="7"/>
  <c r="P533" i="7"/>
  <c r="P526" i="7"/>
  <c r="P525" i="7"/>
  <c r="P524" i="7"/>
  <c r="P523" i="7"/>
  <c r="P522" i="7"/>
  <c r="P517" i="7"/>
  <c r="P513" i="7"/>
  <c r="P512" i="7"/>
  <c r="P515" i="7"/>
  <c r="P508" i="7"/>
  <c r="E508" i="7"/>
  <c r="D508" i="7"/>
  <c r="P507" i="7"/>
  <c r="E507" i="7"/>
  <c r="D507" i="7"/>
  <c r="P183" i="7"/>
  <c r="P86" i="7"/>
  <c r="P62" i="7"/>
  <c r="P52" i="7"/>
  <c r="P53" i="7"/>
  <c r="P48" i="7"/>
  <c r="P49" i="7"/>
  <c r="P50" i="7"/>
  <c r="P51" i="7"/>
  <c r="P18" i="7"/>
  <c r="P19" i="7"/>
  <c r="P20" i="7"/>
  <c r="P21" i="7"/>
  <c r="P22" i="7"/>
  <c r="P23" i="7"/>
  <c r="P24" i="7"/>
  <c r="P54" i="7"/>
  <c r="P55" i="7"/>
  <c r="P39" i="7"/>
  <c r="P40" i="7"/>
  <c r="P41" i="7"/>
  <c r="P42" i="7"/>
  <c r="P47" i="7"/>
  <c r="P56" i="7"/>
  <c r="P59" i="7"/>
  <c r="P60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43" i="7"/>
  <c r="P44" i="7"/>
  <c r="P45" i="7"/>
  <c r="P46" i="7"/>
  <c r="P57" i="7"/>
  <c r="P58" i="7"/>
  <c r="P61" i="7"/>
  <c r="P319" i="7"/>
  <c r="P320" i="7"/>
  <c r="P338" i="7"/>
  <c r="P339" i="7"/>
  <c r="P340" i="7"/>
  <c r="P327" i="7"/>
  <c r="P328" i="7"/>
  <c r="P329" i="7"/>
  <c r="P330" i="7"/>
  <c r="P331" i="7"/>
  <c r="P332" i="7"/>
  <c r="P321" i="7"/>
  <c r="P322" i="7"/>
  <c r="P323" i="7"/>
  <c r="P324" i="7"/>
  <c r="P325" i="7"/>
  <c r="P326" i="7"/>
  <c r="P333" i="7"/>
  <c r="P334" i="7"/>
  <c r="P335" i="7"/>
  <c r="P336" i="7"/>
  <c r="D468" i="7"/>
  <c r="E468" i="7"/>
  <c r="D461" i="7"/>
  <c r="E461" i="7"/>
  <c r="D462" i="7"/>
  <c r="E462" i="7"/>
  <c r="D463" i="7"/>
  <c r="E463" i="7"/>
  <c r="D464" i="7"/>
  <c r="E464" i="7"/>
  <c r="D465" i="7"/>
  <c r="E465" i="7"/>
  <c r="D466" i="7"/>
  <c r="E466" i="7"/>
  <c r="D453" i="7"/>
  <c r="E453" i="7"/>
  <c r="D401" i="7"/>
  <c r="E401" i="7"/>
  <c r="D402" i="7"/>
  <c r="E402" i="7"/>
  <c r="D403" i="7"/>
  <c r="E403" i="7"/>
  <c r="D443" i="7"/>
  <c r="E443" i="7"/>
  <c r="D444" i="7"/>
  <c r="E444" i="7"/>
  <c r="D407" i="7"/>
  <c r="E407" i="7"/>
  <c r="D408" i="7"/>
  <c r="E408" i="7"/>
  <c r="D409" i="7"/>
  <c r="E409" i="7"/>
  <c r="D410" i="7"/>
  <c r="E410" i="7"/>
  <c r="D411" i="7"/>
  <c r="E411" i="7"/>
  <c r="D412" i="7"/>
  <c r="E412" i="7"/>
  <c r="D413" i="7"/>
  <c r="E413" i="7"/>
  <c r="D414" i="7"/>
  <c r="E414" i="7"/>
  <c r="D415" i="7"/>
  <c r="E415" i="7"/>
  <c r="D416" i="7"/>
  <c r="E416" i="7"/>
  <c r="D417" i="7"/>
  <c r="E417" i="7"/>
  <c r="D418" i="7"/>
  <c r="E418" i="7"/>
  <c r="D419" i="7"/>
  <c r="E419" i="7"/>
  <c r="D420" i="7"/>
  <c r="E420" i="7"/>
  <c r="D421" i="7"/>
  <c r="E421" i="7"/>
  <c r="D422" i="7"/>
  <c r="E422" i="7"/>
  <c r="D423" i="7"/>
  <c r="E423" i="7"/>
  <c r="D424" i="7"/>
  <c r="E424" i="7"/>
  <c r="D425" i="7"/>
  <c r="E425" i="7"/>
  <c r="D426" i="7"/>
  <c r="E426" i="7"/>
  <c r="D427" i="7"/>
  <c r="E427" i="7"/>
  <c r="D428" i="7"/>
  <c r="E428" i="7"/>
  <c r="D429" i="7"/>
  <c r="E429" i="7"/>
  <c r="D430" i="7"/>
  <c r="E430" i="7"/>
  <c r="D431" i="7"/>
  <c r="E431" i="7"/>
  <c r="D432" i="7"/>
  <c r="E432" i="7"/>
  <c r="D433" i="7"/>
  <c r="E433" i="7"/>
  <c r="D434" i="7"/>
  <c r="E434" i="7"/>
  <c r="D435" i="7"/>
  <c r="E435" i="7"/>
  <c r="D436" i="7"/>
  <c r="E436" i="7"/>
  <c r="D437" i="7"/>
  <c r="E437" i="7"/>
  <c r="D438" i="7"/>
  <c r="E438" i="7"/>
  <c r="D439" i="7"/>
  <c r="E439" i="7"/>
  <c r="D445" i="7"/>
  <c r="E445" i="7"/>
  <c r="D446" i="7"/>
  <c r="E446" i="7"/>
  <c r="D440" i="7"/>
  <c r="E440" i="7"/>
  <c r="D441" i="7"/>
  <c r="E441" i="7"/>
  <c r="D442" i="7"/>
  <c r="E442" i="7"/>
  <c r="D449" i="7"/>
  <c r="E449" i="7"/>
  <c r="D450" i="7"/>
  <c r="E450" i="7"/>
  <c r="D451" i="7"/>
  <c r="E451" i="7"/>
  <c r="D404" i="7"/>
  <c r="E404" i="7"/>
  <c r="D405" i="7"/>
  <c r="E405" i="7"/>
  <c r="D406" i="7"/>
  <c r="E406" i="7"/>
  <c r="D455" i="7"/>
  <c r="E455" i="7"/>
  <c r="D456" i="7"/>
  <c r="E456" i="7"/>
  <c r="D457" i="7"/>
  <c r="E457" i="7"/>
  <c r="D447" i="7"/>
  <c r="E447" i="7"/>
  <c r="D448" i="7"/>
  <c r="E448" i="7"/>
  <c r="P407" i="7"/>
  <c r="P444" i="7"/>
  <c r="P443" i="7"/>
  <c r="P403" i="7"/>
  <c r="P402" i="7"/>
  <c r="D371" i="7"/>
  <c r="E371" i="7"/>
  <c r="D390" i="7"/>
  <c r="E390" i="7"/>
  <c r="D391" i="7"/>
  <c r="E391" i="7"/>
  <c r="D350" i="7"/>
  <c r="E350" i="7"/>
  <c r="D351" i="7"/>
  <c r="E351" i="7"/>
  <c r="D352" i="7"/>
  <c r="E352" i="7"/>
  <c r="D353" i="7"/>
  <c r="E353" i="7"/>
  <c r="D354" i="7"/>
  <c r="E354" i="7"/>
  <c r="D355" i="7"/>
  <c r="E355" i="7"/>
  <c r="D356" i="7"/>
  <c r="E356" i="7"/>
  <c r="D357" i="7"/>
  <c r="E357" i="7"/>
  <c r="D386" i="7"/>
  <c r="E386" i="7"/>
  <c r="D387" i="7"/>
  <c r="E387" i="7"/>
  <c r="D372" i="7"/>
  <c r="E372" i="7"/>
  <c r="D373" i="7"/>
  <c r="E373" i="7"/>
  <c r="D374" i="7"/>
  <c r="E374" i="7"/>
  <c r="D375" i="7"/>
  <c r="E375" i="7"/>
  <c r="D376" i="7"/>
  <c r="E376" i="7"/>
  <c r="D377" i="7"/>
  <c r="E377" i="7"/>
  <c r="D378" i="7"/>
  <c r="E378" i="7"/>
  <c r="D379" i="7"/>
  <c r="E379" i="7"/>
  <c r="D388" i="7"/>
  <c r="E388" i="7"/>
  <c r="D389" i="7"/>
  <c r="E389" i="7"/>
  <c r="D392" i="7"/>
  <c r="E392" i="7"/>
  <c r="D358" i="7"/>
  <c r="E358" i="7"/>
  <c r="D359" i="7"/>
  <c r="E359" i="7"/>
  <c r="D360" i="7"/>
  <c r="E360" i="7"/>
  <c r="D361" i="7"/>
  <c r="E361" i="7"/>
  <c r="D362" i="7"/>
  <c r="E362" i="7"/>
  <c r="D363" i="7"/>
  <c r="E363" i="7"/>
  <c r="D380" i="7"/>
  <c r="E380" i="7"/>
  <c r="D381" i="7"/>
  <c r="E381" i="7"/>
  <c r="D382" i="7"/>
  <c r="E382" i="7"/>
  <c r="D383" i="7"/>
  <c r="E383" i="7"/>
  <c r="D384" i="7"/>
  <c r="E384" i="7"/>
  <c r="D385" i="7"/>
  <c r="E385" i="7"/>
  <c r="D364" i="7"/>
  <c r="E364" i="7"/>
  <c r="D365" i="7"/>
  <c r="E365" i="7"/>
  <c r="D366" i="7"/>
  <c r="E366" i="7"/>
  <c r="D367" i="7"/>
  <c r="E367" i="7"/>
  <c r="D368" i="7"/>
  <c r="E368" i="7"/>
  <c r="D369" i="7"/>
  <c r="E369" i="7"/>
  <c r="P386" i="7"/>
  <c r="P357" i="7"/>
  <c r="P356" i="7"/>
  <c r="D329" i="7"/>
  <c r="E329" i="7"/>
  <c r="D310" i="7"/>
  <c r="E310" i="7"/>
  <c r="D311" i="7"/>
  <c r="E311" i="7"/>
  <c r="D312" i="7"/>
  <c r="E312" i="7"/>
  <c r="D303" i="7"/>
  <c r="E303" i="7"/>
  <c r="D304" i="7"/>
  <c r="E304" i="7"/>
  <c r="D305" i="7"/>
  <c r="E305" i="7"/>
  <c r="D306" i="7"/>
  <c r="E306" i="7"/>
  <c r="D307" i="7"/>
  <c r="E307" i="7"/>
  <c r="D308" i="7"/>
  <c r="E308" i="7"/>
  <c r="D309" i="7"/>
  <c r="E309" i="7"/>
  <c r="D297" i="7"/>
  <c r="E297" i="7"/>
  <c r="D298" i="7"/>
  <c r="E298" i="7"/>
  <c r="D299" i="7"/>
  <c r="E299" i="7"/>
  <c r="D300" i="7"/>
  <c r="E300" i="7"/>
  <c r="D301" i="7"/>
  <c r="E301" i="7"/>
  <c r="D302" i="7"/>
  <c r="E302" i="7"/>
  <c r="D313" i="7"/>
  <c r="E313" i="7"/>
  <c r="D314" i="7"/>
  <c r="E314" i="7"/>
  <c r="D315" i="7"/>
  <c r="E315" i="7"/>
  <c r="D294" i="7"/>
  <c r="E294" i="7"/>
  <c r="D295" i="7"/>
  <c r="E295" i="7"/>
  <c r="D296" i="7"/>
  <c r="E296" i="7"/>
  <c r="D316" i="7"/>
  <c r="E316" i="7"/>
  <c r="D270" i="7"/>
  <c r="E270" i="7"/>
  <c r="D271" i="7"/>
  <c r="E271" i="7"/>
  <c r="D272" i="7"/>
  <c r="E272" i="7"/>
  <c r="D273" i="7"/>
  <c r="E273" i="7"/>
  <c r="D274" i="7"/>
  <c r="E274" i="7"/>
  <c r="D275" i="7"/>
  <c r="E275" i="7"/>
  <c r="D276" i="7"/>
  <c r="E276" i="7"/>
  <c r="D277" i="7"/>
  <c r="E277" i="7"/>
  <c r="D278" i="7"/>
  <c r="E278" i="7"/>
  <c r="D266" i="7"/>
  <c r="E266" i="7"/>
  <c r="D267" i="7"/>
  <c r="E267" i="7"/>
  <c r="D268" i="7"/>
  <c r="E268" i="7"/>
  <c r="D279" i="7"/>
  <c r="E279" i="7"/>
  <c r="D280" i="7"/>
  <c r="E280" i="7"/>
  <c r="D281" i="7"/>
  <c r="E281" i="7"/>
  <c r="D282" i="7"/>
  <c r="E282" i="7"/>
  <c r="D283" i="7"/>
  <c r="E283" i="7"/>
  <c r="D284" i="7"/>
  <c r="E284" i="7"/>
  <c r="D287" i="7"/>
  <c r="E287" i="7"/>
  <c r="D288" i="7"/>
  <c r="E288" i="7"/>
  <c r="D285" i="7"/>
  <c r="E285" i="7"/>
  <c r="D286" i="7"/>
  <c r="E286" i="7"/>
  <c r="D289" i="7"/>
  <c r="E289" i="7"/>
  <c r="D290" i="7"/>
  <c r="E290" i="7"/>
  <c r="D250" i="7"/>
  <c r="E250" i="7"/>
  <c r="D254" i="7"/>
  <c r="E254" i="7"/>
  <c r="D255" i="7"/>
  <c r="E255" i="7"/>
  <c r="D246" i="7"/>
  <c r="E246" i="7"/>
  <c r="D247" i="7"/>
  <c r="E247" i="7"/>
  <c r="D248" i="7"/>
  <c r="E248" i="7"/>
  <c r="D251" i="7"/>
  <c r="E251" i="7"/>
  <c r="D252" i="7"/>
  <c r="E252" i="7"/>
  <c r="D253" i="7"/>
  <c r="E253" i="7"/>
  <c r="P500" i="7"/>
  <c r="P501" i="7"/>
  <c r="P228" i="7"/>
  <c r="P229" i="7"/>
  <c r="P196" i="7"/>
  <c r="P197" i="7"/>
  <c r="P198" i="7"/>
  <c r="P206" i="7"/>
  <c r="P207" i="7"/>
  <c r="P208" i="7"/>
  <c r="P209" i="7"/>
  <c r="P210" i="7"/>
  <c r="P211" i="7"/>
  <c r="P212" i="7"/>
  <c r="P213" i="7"/>
  <c r="P214" i="7"/>
  <c r="P215" i="7"/>
  <c r="D183" i="7"/>
  <c r="E183" i="7"/>
  <c r="D184" i="7"/>
  <c r="E184" i="7"/>
  <c r="P184" i="7"/>
  <c r="D185" i="7"/>
  <c r="E185" i="7"/>
  <c r="P185" i="7"/>
  <c r="D186" i="7"/>
  <c r="E186" i="7"/>
  <c r="P186" i="7"/>
  <c r="D191" i="7"/>
  <c r="E191" i="7"/>
  <c r="P191" i="7"/>
  <c r="D187" i="7"/>
  <c r="E187" i="7"/>
  <c r="P187" i="7"/>
  <c r="D192" i="7"/>
  <c r="E192" i="7"/>
  <c r="P192" i="7"/>
  <c r="D167" i="7"/>
  <c r="E167" i="7"/>
  <c r="P167" i="7"/>
  <c r="D168" i="7"/>
  <c r="E168" i="7"/>
  <c r="P168" i="7"/>
  <c r="D169" i="7"/>
  <c r="E169" i="7"/>
  <c r="P169" i="7"/>
  <c r="D175" i="7"/>
  <c r="E175" i="7"/>
  <c r="P175" i="7"/>
  <c r="D176" i="7"/>
  <c r="E176" i="7"/>
  <c r="P176" i="7"/>
  <c r="D177" i="7"/>
  <c r="E177" i="7"/>
  <c r="P177" i="7"/>
  <c r="D178" i="7"/>
  <c r="E178" i="7"/>
  <c r="P178" i="7"/>
  <c r="D179" i="7"/>
  <c r="E179" i="7"/>
  <c r="P179" i="7"/>
  <c r="D180" i="7"/>
  <c r="E180" i="7"/>
  <c r="P180" i="7"/>
  <c r="D181" i="7"/>
  <c r="E181" i="7"/>
  <c r="P181" i="7"/>
  <c r="D182" i="7"/>
  <c r="E182" i="7"/>
  <c r="P182" i="7"/>
  <c r="D472" i="7"/>
  <c r="E472" i="7"/>
  <c r="P472" i="7"/>
  <c r="D473" i="7"/>
  <c r="E473" i="7"/>
  <c r="P473" i="7"/>
  <c r="D474" i="7"/>
  <c r="E474" i="7"/>
  <c r="P474" i="7"/>
  <c r="D475" i="7"/>
  <c r="E475" i="7"/>
  <c r="P475" i="7"/>
  <c r="D476" i="7"/>
  <c r="E476" i="7"/>
  <c r="P476" i="7"/>
  <c r="D477" i="7"/>
  <c r="E477" i="7"/>
  <c r="P477" i="7"/>
  <c r="D478" i="7"/>
  <c r="E478" i="7"/>
  <c r="P478" i="7"/>
  <c r="D479" i="7"/>
  <c r="E479" i="7"/>
  <c r="P479" i="7"/>
  <c r="D480" i="7"/>
  <c r="E480" i="7"/>
  <c r="P480" i="7"/>
  <c r="D170" i="7"/>
  <c r="E170" i="7"/>
  <c r="P170" i="7"/>
  <c r="D171" i="7"/>
  <c r="E171" i="7"/>
  <c r="P171" i="7"/>
  <c r="D172" i="7"/>
  <c r="E172" i="7"/>
  <c r="P172" i="7"/>
  <c r="D188" i="7"/>
  <c r="E188" i="7"/>
  <c r="P188" i="7"/>
  <c r="D189" i="7"/>
  <c r="E189" i="7"/>
  <c r="P189" i="7"/>
  <c r="D190" i="7"/>
  <c r="E190" i="7"/>
  <c r="P190" i="7"/>
  <c r="D481" i="7"/>
  <c r="E481" i="7"/>
  <c r="P481" i="7"/>
  <c r="D482" i="7"/>
  <c r="E482" i="7"/>
  <c r="P482" i="7"/>
  <c r="D483" i="7"/>
  <c r="E483" i="7"/>
  <c r="P483" i="7"/>
  <c r="D82" i="7"/>
  <c r="E82" i="7"/>
  <c r="D83" i="7"/>
  <c r="E83" i="7"/>
  <c r="D84" i="7"/>
  <c r="E84" i="7"/>
  <c r="D85" i="7"/>
  <c r="E85" i="7"/>
  <c r="D86" i="7"/>
  <c r="E86" i="7"/>
  <c r="D87" i="7"/>
  <c r="E87" i="7"/>
  <c r="D88" i="7"/>
  <c r="E88" i="7"/>
  <c r="D89" i="7"/>
  <c r="E89" i="7"/>
  <c r="D90" i="7"/>
  <c r="E90" i="7"/>
  <c r="D91" i="7"/>
  <c r="E91" i="7"/>
  <c r="D92" i="7"/>
  <c r="E92" i="7"/>
  <c r="D93" i="7"/>
  <c r="E93" i="7"/>
  <c r="D94" i="7"/>
  <c r="E94" i="7"/>
  <c r="D95" i="7"/>
  <c r="E95" i="7"/>
  <c r="D96" i="7"/>
  <c r="E96" i="7"/>
  <c r="D97" i="7"/>
  <c r="E97" i="7"/>
  <c r="D98" i="7"/>
  <c r="E98" i="7"/>
  <c r="D99" i="7"/>
  <c r="E99" i="7"/>
  <c r="D100" i="7"/>
  <c r="E100" i="7"/>
  <c r="D101" i="7"/>
  <c r="E101" i="7"/>
  <c r="D102" i="7"/>
  <c r="E102" i="7"/>
  <c r="D103" i="7"/>
  <c r="E103" i="7"/>
  <c r="D104" i="7"/>
  <c r="E104" i="7"/>
  <c r="D105" i="7"/>
  <c r="E105" i="7"/>
  <c r="D106" i="7"/>
  <c r="E106" i="7"/>
  <c r="D125" i="7"/>
  <c r="E125" i="7"/>
  <c r="D126" i="7"/>
  <c r="E126" i="7"/>
  <c r="D127" i="7"/>
  <c r="E127" i="7"/>
  <c r="D128" i="7"/>
  <c r="E128" i="7"/>
  <c r="D107" i="7"/>
  <c r="E107" i="7"/>
  <c r="D108" i="7"/>
  <c r="E108" i="7"/>
  <c r="D109" i="7"/>
  <c r="E109" i="7"/>
  <c r="D110" i="7"/>
  <c r="E110" i="7"/>
  <c r="D111" i="7"/>
  <c r="E111" i="7"/>
  <c r="D112" i="7"/>
  <c r="E112" i="7"/>
  <c r="D113" i="7"/>
  <c r="E113" i="7"/>
  <c r="D114" i="7"/>
  <c r="E114" i="7"/>
  <c r="D115" i="7"/>
  <c r="E115" i="7"/>
  <c r="D116" i="7"/>
  <c r="E116" i="7"/>
  <c r="D117" i="7"/>
  <c r="E117" i="7"/>
  <c r="D118" i="7"/>
  <c r="E118" i="7"/>
  <c r="D119" i="7"/>
  <c r="E119" i="7"/>
  <c r="D120" i="7"/>
  <c r="E120" i="7"/>
  <c r="D121" i="7"/>
  <c r="E121" i="7"/>
  <c r="D122" i="7"/>
  <c r="E122" i="7"/>
  <c r="D123" i="7"/>
  <c r="E123" i="7"/>
  <c r="D124" i="7"/>
  <c r="E124" i="7"/>
  <c r="D133" i="7"/>
  <c r="E133" i="7"/>
  <c r="D134" i="7"/>
  <c r="E134" i="7"/>
  <c r="D135" i="7"/>
  <c r="E135" i="7"/>
  <c r="D136" i="7"/>
  <c r="E136" i="7"/>
  <c r="D137" i="7"/>
  <c r="E137" i="7"/>
  <c r="D138" i="7"/>
  <c r="E138" i="7"/>
  <c r="D139" i="7"/>
  <c r="E139" i="7"/>
  <c r="P139" i="7"/>
  <c r="D140" i="7"/>
  <c r="E140" i="7"/>
  <c r="P140" i="7"/>
  <c r="D141" i="7"/>
  <c r="E141" i="7"/>
  <c r="P141" i="7"/>
  <c r="D142" i="7"/>
  <c r="E142" i="7"/>
  <c r="P142" i="7"/>
  <c r="D78" i="7"/>
  <c r="E78" i="7"/>
  <c r="P78" i="7"/>
  <c r="D79" i="7"/>
  <c r="E79" i="7"/>
  <c r="P79" i="7"/>
  <c r="D80" i="7"/>
  <c r="E80" i="7"/>
  <c r="P80" i="7"/>
  <c r="D129" i="7"/>
  <c r="E129" i="7"/>
  <c r="P129" i="7"/>
  <c r="D130" i="7"/>
  <c r="E130" i="7"/>
  <c r="P130" i="7"/>
  <c r="D131" i="7"/>
  <c r="E131" i="7"/>
  <c r="P131" i="7"/>
  <c r="D132" i="7"/>
  <c r="E132" i="7"/>
  <c r="P132" i="7"/>
  <c r="D67" i="7"/>
  <c r="E67" i="7"/>
  <c r="D68" i="7"/>
  <c r="E68" i="7"/>
  <c r="D69" i="7"/>
  <c r="E69" i="7"/>
  <c r="D70" i="7"/>
  <c r="E70" i="7"/>
  <c r="D71" i="7"/>
  <c r="E71" i="7"/>
  <c r="D72" i="7"/>
  <c r="E72" i="7"/>
  <c r="D73" i="7"/>
  <c r="E73" i="7"/>
  <c r="D74" i="7"/>
  <c r="E74" i="7"/>
  <c r="D62" i="7"/>
  <c r="E62" i="7"/>
  <c r="D52" i="7"/>
  <c r="E52" i="7"/>
  <c r="D53" i="7"/>
  <c r="E53" i="7"/>
  <c r="D48" i="7"/>
  <c r="E48" i="7"/>
  <c r="D49" i="7"/>
  <c r="E49" i="7"/>
  <c r="D50" i="7"/>
  <c r="E50" i="7"/>
  <c r="D51" i="7"/>
  <c r="E51" i="7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54" i="7"/>
  <c r="E54" i="7"/>
  <c r="D55" i="7"/>
  <c r="E55" i="7"/>
  <c r="D39" i="7"/>
  <c r="E39" i="7"/>
  <c r="D40" i="7"/>
  <c r="E40" i="7"/>
  <c r="D41" i="7"/>
  <c r="E41" i="7"/>
  <c r="D42" i="7"/>
  <c r="E42" i="7"/>
  <c r="D47" i="7"/>
  <c r="E47" i="7"/>
  <c r="D56" i="7"/>
  <c r="E56" i="7"/>
  <c r="D59" i="7"/>
  <c r="E59" i="7"/>
  <c r="D60" i="7"/>
  <c r="E60" i="7"/>
  <c r="D25" i="7"/>
  <c r="E25" i="7"/>
  <c r="D26" i="7"/>
  <c r="E26" i="7"/>
  <c r="D27" i="7"/>
  <c r="E27" i="7"/>
  <c r="D28" i="7"/>
  <c r="E28" i="7"/>
  <c r="D29" i="7"/>
  <c r="E29" i="7"/>
  <c r="D30" i="7"/>
  <c r="E30" i="7"/>
  <c r="D31" i="7"/>
  <c r="E31" i="7"/>
  <c r="D32" i="7"/>
  <c r="E32" i="7"/>
  <c r="D33" i="7"/>
  <c r="E33" i="7"/>
  <c r="D34" i="7"/>
  <c r="E34" i="7"/>
  <c r="D35" i="7"/>
  <c r="E35" i="7"/>
  <c r="D36" i="7"/>
  <c r="E36" i="7"/>
  <c r="D37" i="7"/>
  <c r="E37" i="7"/>
  <c r="D38" i="7"/>
  <c r="E38" i="7"/>
  <c r="D43" i="7"/>
  <c r="E43" i="7"/>
  <c r="D44" i="7"/>
  <c r="E44" i="7"/>
  <c r="D45" i="7"/>
  <c r="E45" i="7"/>
  <c r="D46" i="7"/>
  <c r="E46" i="7"/>
  <c r="D57" i="7"/>
  <c r="E57" i="7"/>
  <c r="D58" i="7"/>
  <c r="E58" i="7"/>
  <c r="E81" i="7"/>
  <c r="P71" i="7"/>
  <c r="P70" i="7"/>
  <c r="P69" i="7"/>
  <c r="P68" i="7"/>
  <c r="P67" i="7"/>
  <c r="P66" i="7"/>
  <c r="E61" i="7"/>
  <c r="D61" i="7"/>
  <c r="M2" i="2"/>
  <c r="M3" i="2"/>
  <c r="W3" i="2" s="1"/>
  <c r="M4" i="2"/>
  <c r="W4" i="2" s="1"/>
  <c r="M5" i="2"/>
  <c r="W5" i="2" s="1"/>
  <c r="M6" i="2"/>
  <c r="M7" i="2"/>
  <c r="M8" i="2"/>
  <c r="W8" i="2" s="1"/>
  <c r="M9" i="2"/>
  <c r="W9" i="2" s="1"/>
  <c r="M10" i="2"/>
  <c r="W10" i="2" s="1"/>
  <c r="M11" i="2"/>
  <c r="W11" i="2" s="1"/>
  <c r="M12" i="2"/>
  <c r="W12" i="2" s="1"/>
  <c r="M13" i="2"/>
  <c r="M14" i="2"/>
  <c r="M15" i="2"/>
  <c r="M16" i="2"/>
  <c r="W16" i="2" s="1"/>
  <c r="M17" i="2"/>
  <c r="W17" i="2" s="1"/>
  <c r="M18" i="2"/>
  <c r="W18" i="2" s="1"/>
  <c r="M19" i="2"/>
  <c r="W19" i="2" s="1"/>
  <c r="M20" i="2"/>
  <c r="W20" i="2" s="1"/>
  <c r="M21" i="2"/>
  <c r="W21" i="2" s="1"/>
  <c r="M22" i="2"/>
  <c r="W22" i="2" s="1"/>
  <c r="M23" i="2"/>
  <c r="W23" i="2" s="1"/>
  <c r="M24" i="2"/>
  <c r="W24" i="2" s="1"/>
  <c r="M25" i="2"/>
  <c r="W25" i="2" s="1"/>
  <c r="M26" i="2"/>
  <c r="W26" i="2" s="1"/>
  <c r="M27" i="2"/>
  <c r="W27" i="2" s="1"/>
  <c r="M28" i="2"/>
  <c r="W28" i="2" s="1"/>
  <c r="M29" i="2"/>
  <c r="W29" i="2" s="1"/>
  <c r="M30" i="2"/>
  <c r="W30" i="2" s="1"/>
  <c r="M31" i="2"/>
  <c r="W31" i="2" s="1"/>
  <c r="M32" i="2"/>
  <c r="W32" i="2" s="1"/>
  <c r="M33" i="2"/>
  <c r="W33" i="2" s="1"/>
  <c r="M34" i="2"/>
  <c r="W34" i="2" s="1"/>
  <c r="M35" i="2"/>
  <c r="W35" i="2" s="1"/>
  <c r="M36" i="2"/>
  <c r="W36" i="2" s="1"/>
  <c r="M37" i="2"/>
  <c r="W37" i="2" s="1"/>
  <c r="M38" i="2"/>
  <c r="W38" i="2" s="1"/>
  <c r="M39" i="2"/>
  <c r="W39" i="2" s="1"/>
  <c r="M40" i="2"/>
  <c r="W40" i="2" s="1"/>
  <c r="M41" i="2"/>
  <c r="W41" i="2" s="1"/>
  <c r="M42" i="2"/>
  <c r="W42" i="2" s="1"/>
  <c r="M43" i="2"/>
  <c r="W43" i="2" s="1"/>
  <c r="M44" i="2"/>
  <c r="W44" i="2" s="1"/>
  <c r="M45" i="2"/>
  <c r="W45" i="2" s="1"/>
  <c r="M46" i="2"/>
  <c r="W46" i="2" s="1"/>
  <c r="M47" i="2"/>
  <c r="W47" i="2" s="1"/>
  <c r="M48" i="2"/>
  <c r="W48" i="2" s="1"/>
  <c r="M49" i="2"/>
  <c r="W49" i="2" s="1"/>
  <c r="M50" i="2"/>
  <c r="W50" i="2" s="1"/>
  <c r="M51" i="2"/>
  <c r="W51" i="2" s="1"/>
  <c r="M52" i="2"/>
  <c r="W52" i="2" s="1"/>
  <c r="M53" i="2"/>
  <c r="W53" i="2" s="1"/>
  <c r="M54" i="2"/>
  <c r="W54" i="2" s="1"/>
  <c r="M55" i="2"/>
  <c r="W55" i="2" s="1"/>
  <c r="M56" i="2"/>
  <c r="W56" i="2" s="1"/>
  <c r="M57" i="2"/>
  <c r="W57" i="2" s="1"/>
  <c r="M58" i="2"/>
  <c r="W58" i="2" s="1"/>
  <c r="M59" i="2"/>
  <c r="W59" i="2" s="1"/>
  <c r="M60" i="2"/>
  <c r="W60" i="2" s="1"/>
  <c r="M61" i="2"/>
  <c r="W61" i="2" s="1"/>
  <c r="M62" i="2"/>
  <c r="W62" i="2" s="1"/>
  <c r="M63" i="2"/>
  <c r="W63" i="2" s="1"/>
  <c r="M64" i="2"/>
  <c r="W64" i="2" s="1"/>
  <c r="M65" i="2"/>
  <c r="W65" i="2" s="1"/>
  <c r="M66" i="2"/>
  <c r="W66" i="2" s="1"/>
  <c r="M67" i="2"/>
  <c r="W67" i="2" s="1"/>
  <c r="M68" i="2"/>
  <c r="W68" i="2" s="1"/>
  <c r="M69" i="2"/>
  <c r="W69" i="2" s="1"/>
  <c r="M70" i="2"/>
  <c r="W70" i="2" s="1"/>
  <c r="M71" i="2"/>
  <c r="W71" i="2" s="1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W123" i="2" s="1"/>
  <c r="M124" i="2"/>
  <c r="W124" i="2" s="1"/>
  <c r="M125" i="2"/>
  <c r="W125" i="2" s="1"/>
  <c r="M126" i="2"/>
  <c r="W126" i="2" s="1"/>
  <c r="M127" i="2"/>
  <c r="M128" i="2"/>
  <c r="M129" i="2"/>
  <c r="W129" i="2" s="1"/>
  <c r="M130" i="2"/>
  <c r="W130" i="2" s="1"/>
  <c r="M131" i="2"/>
  <c r="W131" i="2" s="1"/>
  <c r="M132" i="2"/>
  <c r="W132" i="2" s="1"/>
  <c r="M133" i="2"/>
  <c r="W133" i="2" s="1"/>
  <c r="M134" i="2"/>
  <c r="W134" i="2" s="1"/>
  <c r="M135" i="2"/>
  <c r="W135" i="2" s="1"/>
  <c r="M136" i="2"/>
  <c r="W136" i="2" s="1"/>
  <c r="M137" i="2"/>
  <c r="W137" i="2" s="1"/>
  <c r="M138" i="2"/>
  <c r="W138" i="2" s="1"/>
  <c r="M139" i="2"/>
  <c r="W139" i="2" s="1"/>
  <c r="M140" i="2"/>
  <c r="W140" i="2" s="1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W251" i="2" s="1"/>
  <c r="M252" i="2"/>
  <c r="W252" i="2" s="1"/>
  <c r="M253" i="2"/>
  <c r="W253" i="2" s="1"/>
  <c r="M254" i="2"/>
  <c r="W254" i="2" s="1"/>
  <c r="M255" i="2"/>
  <c r="W255" i="2" s="1"/>
  <c r="M256" i="2"/>
  <c r="W256" i="2" s="1"/>
  <c r="M257" i="2"/>
  <c r="W257" i="2" s="1"/>
  <c r="M258" i="2"/>
  <c r="W258" i="2" s="1"/>
  <c r="M259" i="2"/>
  <c r="W259" i="2" s="1"/>
  <c r="M260" i="2"/>
  <c r="W260" i="2" s="1"/>
  <c r="M261" i="2"/>
  <c r="W261" i="2" s="1"/>
  <c r="M262" i="2"/>
  <c r="W262" i="2" s="1"/>
  <c r="M263" i="2"/>
  <c r="W263" i="2" s="1"/>
  <c r="M264" i="2"/>
  <c r="W264" i="2" s="1"/>
  <c r="M265" i="2"/>
  <c r="W265" i="2" s="1"/>
  <c r="M266" i="2"/>
  <c r="W266" i="2" s="1"/>
  <c r="M267" i="2"/>
  <c r="W267" i="2" s="1"/>
  <c r="M268" i="2"/>
  <c r="W268" i="2" s="1"/>
  <c r="M269" i="2"/>
  <c r="W269" i="2" s="1"/>
  <c r="M270" i="2"/>
  <c r="W270" i="2" s="1"/>
  <c r="M271" i="2"/>
  <c r="M272" i="2"/>
  <c r="M273" i="2"/>
  <c r="M274" i="2"/>
  <c r="M275" i="2"/>
  <c r="M276" i="2"/>
  <c r="M277" i="2"/>
  <c r="M278" i="2"/>
  <c r="M279" i="2"/>
  <c r="M280" i="2"/>
  <c r="W280" i="2" s="1"/>
  <c r="M281" i="2"/>
  <c r="W281" i="2" s="1"/>
  <c r="M282" i="2"/>
  <c r="W282" i="2" s="1"/>
  <c r="M283" i="2"/>
  <c r="W283" i="2" s="1"/>
  <c r="M284" i="2"/>
  <c r="W284" i="2" s="1"/>
  <c r="M285" i="2"/>
  <c r="W285" i="2" s="1"/>
  <c r="M286" i="2"/>
  <c r="M287" i="2"/>
  <c r="M288" i="2"/>
  <c r="M289" i="2"/>
  <c r="W289" i="2" s="1"/>
  <c r="M290" i="2"/>
  <c r="W290" i="2" s="1"/>
  <c r="M291" i="2"/>
  <c r="W291" i="2" s="1"/>
  <c r="M292" i="2"/>
  <c r="W292" i="2" s="1"/>
  <c r="M293" i="2"/>
  <c r="M294" i="2"/>
  <c r="M295" i="2"/>
  <c r="W295" i="2" s="1"/>
  <c r="M296" i="2"/>
  <c r="W296" i="2" s="1"/>
  <c r="M297" i="2"/>
  <c r="W297" i="2" s="1"/>
  <c r="M298" i="2"/>
  <c r="W298" i="2" s="1"/>
  <c r="M299" i="2"/>
  <c r="M300" i="2"/>
  <c r="M301" i="2"/>
  <c r="W301" i="2" s="1"/>
  <c r="M302" i="2"/>
  <c r="W302" i="2" s="1"/>
  <c r="M303" i="2"/>
  <c r="W303" i="2" s="1"/>
  <c r="M304" i="2"/>
  <c r="W304" i="2" s="1"/>
  <c r="M305" i="2"/>
  <c r="W305" i="2" s="1"/>
  <c r="M306" i="2"/>
  <c r="W306" i="2" s="1"/>
  <c r="M307" i="2"/>
  <c r="W307" i="2" s="1"/>
  <c r="M308" i="2"/>
  <c r="W308" i="2" s="1"/>
  <c r="M309" i="2"/>
  <c r="W309" i="2" s="1"/>
  <c r="M310" i="2"/>
  <c r="W310" i="2" s="1"/>
  <c r="M311" i="2"/>
  <c r="W311" i="2" s="1"/>
  <c r="M312" i="2"/>
  <c r="W312" i="2" s="1"/>
  <c r="M313" i="2"/>
  <c r="W313" i="2" s="1"/>
  <c r="M314" i="2"/>
  <c r="W314" i="2" s="1"/>
  <c r="M315" i="2"/>
  <c r="W315" i="2" s="1"/>
  <c r="M316" i="2"/>
  <c r="W316" i="2" s="1"/>
  <c r="M317" i="2"/>
  <c r="W317" i="2" s="1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W339" i="2" s="1"/>
  <c r="M340" i="2"/>
  <c r="W340" i="2" s="1"/>
  <c r="M341" i="2"/>
  <c r="W341" i="2" s="1"/>
  <c r="M342" i="2"/>
  <c r="W342" i="2" s="1"/>
  <c r="M343" i="2"/>
  <c r="W343" i="2" s="1"/>
  <c r="M344" i="2"/>
  <c r="W344" i="2" s="1"/>
  <c r="M345" i="2"/>
  <c r="W345" i="2" s="1"/>
  <c r="M346" i="2"/>
  <c r="W346" i="2" s="1"/>
  <c r="M347" i="2"/>
  <c r="W347" i="2" s="1"/>
  <c r="M348" i="2"/>
  <c r="W348" i="2" s="1"/>
  <c r="M349" i="2"/>
  <c r="W349" i="2" s="1"/>
  <c r="M350" i="2"/>
  <c r="W350" i="2" s="1"/>
  <c r="M351" i="2"/>
  <c r="W351" i="2" s="1"/>
  <c r="M352" i="2"/>
  <c r="W352" i="2" s="1"/>
  <c r="M353" i="2"/>
  <c r="W353" i="2" s="1"/>
  <c r="M354" i="2"/>
  <c r="W354" i="2" s="1"/>
  <c r="M355" i="2"/>
  <c r="W355" i="2" s="1"/>
  <c r="M356" i="2"/>
  <c r="W356" i="2" s="1"/>
  <c r="M357" i="2"/>
  <c r="W357" i="2" s="1"/>
  <c r="M358" i="2"/>
  <c r="W358" i="2" s="1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W377" i="2" s="1"/>
  <c r="M378" i="2"/>
  <c r="W378" i="2" s="1"/>
  <c r="M379" i="2"/>
  <c r="W379" i="2" s="1"/>
  <c r="M380" i="2"/>
  <c r="W380" i="2" s="1"/>
  <c r="M381" i="2"/>
  <c r="W381" i="2" s="1"/>
  <c r="M382" i="2"/>
  <c r="W382" i="2" s="1"/>
  <c r="M383" i="2"/>
  <c r="W383" i="2" s="1"/>
  <c r="M384" i="2"/>
  <c r="W384" i="2" s="1"/>
  <c r="M385" i="2"/>
  <c r="W385" i="2" s="1"/>
  <c r="M386" i="2"/>
  <c r="M387" i="2"/>
  <c r="M388" i="2"/>
  <c r="W388" i="2" s="1"/>
  <c r="M389" i="2"/>
  <c r="M390" i="2"/>
  <c r="W390" i="2" s="1"/>
  <c r="M391" i="2"/>
  <c r="M392" i="2"/>
  <c r="W392" i="2" s="1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W411" i="2" s="1"/>
  <c r="M412" i="2"/>
  <c r="W412" i="2" s="1"/>
  <c r="M413" i="2"/>
  <c r="W413" i="2" s="1"/>
  <c r="M414" i="2"/>
  <c r="W414" i="2" s="1"/>
  <c r="M415" i="2"/>
  <c r="W415" i="2" s="1"/>
  <c r="M416" i="2"/>
  <c r="W416" i="2" s="1"/>
  <c r="M417" i="2"/>
  <c r="W417" i="2" s="1"/>
  <c r="M418" i="2"/>
  <c r="W418" i="2" s="1"/>
  <c r="M419" i="2"/>
  <c r="W419" i="2" s="1"/>
  <c r="M420" i="2"/>
  <c r="W420" i="2" s="1"/>
  <c r="M421" i="2"/>
  <c r="W421" i="2" s="1"/>
  <c r="M422" i="2"/>
  <c r="W422" i="2" s="1"/>
  <c r="M423" i="2"/>
  <c r="W423" i="2" s="1"/>
  <c r="M424" i="2"/>
  <c r="W424" i="2" s="1"/>
  <c r="M425" i="2"/>
  <c r="W425" i="2" s="1"/>
  <c r="M426" i="2"/>
  <c r="W426" i="2" s="1"/>
  <c r="M427" i="2"/>
  <c r="W427" i="2" s="1"/>
  <c r="M428" i="2"/>
  <c r="W428" i="2" s="1"/>
  <c r="M429" i="2"/>
  <c r="W429" i="2" s="1"/>
  <c r="M430" i="2"/>
  <c r="M431" i="2"/>
  <c r="M432" i="2"/>
  <c r="M433" i="2"/>
  <c r="M434" i="2"/>
  <c r="M435" i="2"/>
  <c r="M436" i="2"/>
  <c r="M437" i="2"/>
  <c r="M438" i="2"/>
  <c r="M439" i="2"/>
  <c r="M440" i="2"/>
  <c r="M441" i="2"/>
  <c r="W441" i="2" s="1"/>
  <c r="M442" i="2"/>
  <c r="W442" i="2" s="1"/>
  <c r="M443" i="2"/>
  <c r="W443" i="2" s="1"/>
  <c r="M444" i="2"/>
  <c r="W444" i="2" s="1"/>
  <c r="M445" i="2"/>
  <c r="W445" i="2" s="1"/>
  <c r="M446" i="2"/>
  <c r="W446" i="2" s="1"/>
  <c r="M447" i="2"/>
  <c r="W447" i="2" s="1"/>
  <c r="M448" i="2"/>
  <c r="W448" i="2" s="1"/>
  <c r="M449" i="2"/>
  <c r="W449" i="2" s="1"/>
  <c r="M450" i="2"/>
  <c r="W450" i="2" s="1"/>
  <c r="M451" i="2"/>
  <c r="W451" i="2" s="1"/>
  <c r="M452" i="2"/>
  <c r="W452" i="2" s="1"/>
  <c r="M453" i="2"/>
  <c r="W453" i="2" s="1"/>
  <c r="M454" i="2"/>
  <c r="W454" i="2" s="1"/>
  <c r="M455" i="2"/>
  <c r="W455" i="2" s="1"/>
  <c r="M456" i="2"/>
  <c r="M457" i="2"/>
  <c r="M458" i="2"/>
  <c r="M459" i="2"/>
  <c r="M460" i="2"/>
  <c r="W460" i="2" s="1"/>
  <c r="M461" i="2"/>
  <c r="W461" i="2" s="1"/>
  <c r="M462" i="2"/>
  <c r="M463" i="2"/>
  <c r="W463" i="2" s="1"/>
  <c r="M464" i="2"/>
  <c r="W464" i="2" s="1"/>
  <c r="M465" i="2"/>
  <c r="W465" i="2" s="1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P111" i="7"/>
  <c r="P112" i="7"/>
  <c r="D324" i="7"/>
  <c r="E324" i="7"/>
  <c r="D325" i="7"/>
  <c r="E325" i="7"/>
  <c r="D326" i="7"/>
  <c r="E326" i="7"/>
  <c r="I8" i="6"/>
  <c r="J8" i="6"/>
  <c r="P572" i="7"/>
  <c r="P568" i="7"/>
  <c r="P569" i="7"/>
  <c r="P570" i="7"/>
  <c r="A307" i="2"/>
  <c r="D321" i="7"/>
  <c r="P255" i="7"/>
  <c r="P246" i="7"/>
  <c r="P247" i="7"/>
  <c r="P248" i="7"/>
  <c r="P251" i="7"/>
  <c r="P252" i="7"/>
  <c r="P253" i="7"/>
  <c r="A421" i="2"/>
  <c r="A422" i="2"/>
  <c r="P90" i="7"/>
  <c r="P91" i="7"/>
  <c r="P92" i="7"/>
  <c r="P93" i="7"/>
  <c r="P74" i="7"/>
  <c r="A300" i="2"/>
  <c r="A277" i="2"/>
  <c r="A278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1" i="2"/>
  <c r="A302" i="2"/>
  <c r="A303" i="2"/>
  <c r="A304" i="2"/>
  <c r="A305" i="2"/>
  <c r="A306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F49" i="7" l="1"/>
  <c r="F50" i="7"/>
  <c r="W2" i="2"/>
  <c r="F227" i="7"/>
  <c r="F226" i="7"/>
  <c r="Q50" i="7"/>
  <c r="F261" i="7"/>
  <c r="Q21" i="7"/>
  <c r="Q53" i="7"/>
  <c r="F564" i="7"/>
  <c r="F570" i="7"/>
  <c r="F568" i="7"/>
  <c r="F569" i="7"/>
  <c r="F572" i="7"/>
  <c r="F558" i="7"/>
  <c r="Q443" i="7"/>
  <c r="F557" i="7"/>
  <c r="F562" i="7"/>
  <c r="F556" i="7"/>
  <c r="F561" i="7"/>
  <c r="F553" i="7"/>
  <c r="F555" i="7"/>
  <c r="F552" i="7"/>
  <c r="F554" i="7"/>
  <c r="F551" i="7"/>
  <c r="F560" i="7"/>
  <c r="F550" i="7"/>
  <c r="F559" i="7"/>
  <c r="F615" i="7"/>
  <c r="F578" i="7"/>
  <c r="F577" i="7"/>
  <c r="F591" i="7"/>
  <c r="F589" i="7"/>
  <c r="F587" i="7"/>
  <c r="F585" i="7"/>
  <c r="F583" i="7"/>
  <c r="F581" i="7"/>
  <c r="F579" i="7"/>
  <c r="F576" i="7"/>
  <c r="F590" i="7"/>
  <c r="F588" i="7"/>
  <c r="F586" i="7"/>
  <c r="F584" i="7"/>
  <c r="F582" i="7"/>
  <c r="F580" i="7"/>
  <c r="F546" i="7"/>
  <c r="Q513" i="7"/>
  <c r="F527" i="7"/>
  <c r="Q18" i="7"/>
  <c r="F508" i="7"/>
  <c r="Q512" i="7"/>
  <c r="Q526" i="7"/>
  <c r="F541" i="7"/>
  <c r="F539" i="7"/>
  <c r="F537" i="7"/>
  <c r="F531" i="7"/>
  <c r="F529" i="7"/>
  <c r="F535" i="7"/>
  <c r="F533" i="7"/>
  <c r="F525" i="7"/>
  <c r="F523" i="7"/>
  <c r="F517" i="7"/>
  <c r="F512" i="7"/>
  <c r="F514" i="7"/>
  <c r="F520" i="7"/>
  <c r="F519" i="7"/>
  <c r="F528" i="7"/>
  <c r="F507" i="7"/>
  <c r="Q516" i="7"/>
  <c r="F540" i="7"/>
  <c r="F538" i="7"/>
  <c r="F532" i="7"/>
  <c r="F530" i="7"/>
  <c r="F536" i="7"/>
  <c r="F534" i="7"/>
  <c r="F526" i="7"/>
  <c r="F524" i="7"/>
  <c r="F522" i="7"/>
  <c r="F513" i="7"/>
  <c r="F515" i="7"/>
  <c r="F521" i="7"/>
  <c r="F516" i="7"/>
  <c r="F518" i="7"/>
  <c r="Q518" i="7"/>
  <c r="Q525" i="7"/>
  <c r="Q534" i="7"/>
  <c r="Q522" i="7"/>
  <c r="Q519" i="7"/>
  <c r="Q521" i="7"/>
  <c r="Q533" i="7"/>
  <c r="Q535" i="7"/>
  <c r="Q520" i="7"/>
  <c r="Q528" i="7"/>
  <c r="Q514" i="7"/>
  <c r="Q51" i="7"/>
  <c r="Q515" i="7"/>
  <c r="Q517" i="7"/>
  <c r="Q523" i="7"/>
  <c r="Q524" i="7"/>
  <c r="P509" i="7"/>
  <c r="F461" i="7"/>
  <c r="Q507" i="7"/>
  <c r="Q19" i="7"/>
  <c r="P484" i="7"/>
  <c r="Q22" i="7"/>
  <c r="Q48" i="7"/>
  <c r="Q508" i="7"/>
  <c r="Q402" i="7"/>
  <c r="Q49" i="7"/>
  <c r="F401" i="7"/>
  <c r="F465" i="7"/>
  <c r="F463" i="7"/>
  <c r="F453" i="7"/>
  <c r="F412" i="7"/>
  <c r="F466" i="7"/>
  <c r="F464" i="7"/>
  <c r="F462" i="7"/>
  <c r="F468" i="7"/>
  <c r="Q20" i="7"/>
  <c r="Q52" i="7"/>
  <c r="Q62" i="7"/>
  <c r="Q61" i="7"/>
  <c r="P63" i="7"/>
  <c r="Q407" i="7"/>
  <c r="Q444" i="7"/>
  <c r="F447" i="7"/>
  <c r="F456" i="7"/>
  <c r="F406" i="7"/>
  <c r="F404" i="7"/>
  <c r="F450" i="7"/>
  <c r="F442" i="7"/>
  <c r="F440" i="7"/>
  <c r="F445" i="7"/>
  <c r="F438" i="7"/>
  <c r="F436" i="7"/>
  <c r="F434" i="7"/>
  <c r="F432" i="7"/>
  <c r="F430" i="7"/>
  <c r="F428" i="7"/>
  <c r="F426" i="7"/>
  <c r="F424" i="7"/>
  <c r="F422" i="7"/>
  <c r="F420" i="7"/>
  <c r="F418" i="7"/>
  <c r="F416" i="7"/>
  <c r="F414" i="7"/>
  <c r="F410" i="7"/>
  <c r="F408" i="7"/>
  <c r="F444" i="7"/>
  <c r="F403" i="7"/>
  <c r="Q386" i="7"/>
  <c r="F448" i="7"/>
  <c r="F457" i="7"/>
  <c r="F455" i="7"/>
  <c r="F405" i="7"/>
  <c r="F451" i="7"/>
  <c r="F449" i="7"/>
  <c r="F441" i="7"/>
  <c r="F446" i="7"/>
  <c r="F439" i="7"/>
  <c r="F437" i="7"/>
  <c r="F435" i="7"/>
  <c r="F433" i="7"/>
  <c r="F431" i="7"/>
  <c r="F429" i="7"/>
  <c r="F427" i="7"/>
  <c r="F425" i="7"/>
  <c r="F423" i="7"/>
  <c r="F421" i="7"/>
  <c r="F419" i="7"/>
  <c r="F417" i="7"/>
  <c r="F415" i="7"/>
  <c r="F413" i="7"/>
  <c r="F411" i="7"/>
  <c r="F409" i="7"/>
  <c r="F407" i="7"/>
  <c r="F443" i="7"/>
  <c r="F402" i="7"/>
  <c r="F371" i="7"/>
  <c r="Q403" i="7"/>
  <c r="F369" i="7"/>
  <c r="F367" i="7"/>
  <c r="F365" i="7"/>
  <c r="F385" i="7"/>
  <c r="F383" i="7"/>
  <c r="F381" i="7"/>
  <c r="F363" i="7"/>
  <c r="F361" i="7"/>
  <c r="F359" i="7"/>
  <c r="F392" i="7"/>
  <c r="F388" i="7"/>
  <c r="F378" i="7"/>
  <c r="F376" i="7"/>
  <c r="F374" i="7"/>
  <c r="F372" i="7"/>
  <c r="F386" i="7"/>
  <c r="F356" i="7"/>
  <c r="F354" i="7"/>
  <c r="F352" i="7"/>
  <c r="F350" i="7"/>
  <c r="F390" i="7"/>
  <c r="F368" i="7"/>
  <c r="F366" i="7"/>
  <c r="F364" i="7"/>
  <c r="F384" i="7"/>
  <c r="F382" i="7"/>
  <c r="F380" i="7"/>
  <c r="F362" i="7"/>
  <c r="F360" i="7"/>
  <c r="F358" i="7"/>
  <c r="F389" i="7"/>
  <c r="F379" i="7"/>
  <c r="F377" i="7"/>
  <c r="F375" i="7"/>
  <c r="F373" i="7"/>
  <c r="F387" i="7"/>
  <c r="F357" i="7"/>
  <c r="F355" i="7"/>
  <c r="F353" i="7"/>
  <c r="F351" i="7"/>
  <c r="F391" i="7"/>
  <c r="Q357" i="7"/>
  <c r="Q356" i="7"/>
  <c r="F295" i="7"/>
  <c r="F312" i="7"/>
  <c r="F314" i="7"/>
  <c r="F303" i="7"/>
  <c r="F310" i="7"/>
  <c r="F302" i="7"/>
  <c r="F299" i="7"/>
  <c r="F309" i="7"/>
  <c r="F306" i="7"/>
  <c r="F315" i="7"/>
  <c r="F296" i="7"/>
  <c r="F304" i="7"/>
  <c r="F311" i="7"/>
  <c r="F316" i="7"/>
  <c r="F313" i="7"/>
  <c r="F300" i="7"/>
  <c r="F297" i="7"/>
  <c r="F307" i="7"/>
  <c r="F294" i="7"/>
  <c r="F301" i="7"/>
  <c r="F298" i="7"/>
  <c r="F308" i="7"/>
  <c r="F305" i="7"/>
  <c r="F283" i="7"/>
  <c r="F271" i="7"/>
  <c r="F290" i="7"/>
  <c r="F284" i="7"/>
  <c r="F266" i="7"/>
  <c r="F289" i="7"/>
  <c r="F278" i="7"/>
  <c r="F270" i="7"/>
  <c r="F250" i="7"/>
  <c r="F282" i="7"/>
  <c r="F277" i="7"/>
  <c r="F281" i="7"/>
  <c r="F276" i="7"/>
  <c r="F286" i="7"/>
  <c r="F280" i="7"/>
  <c r="F275" i="7"/>
  <c r="F285" i="7"/>
  <c r="F279" i="7"/>
  <c r="F274" i="7"/>
  <c r="F288" i="7"/>
  <c r="F268" i="7"/>
  <c r="F273" i="7"/>
  <c r="F287" i="7"/>
  <c r="F267" i="7"/>
  <c r="F272" i="7"/>
  <c r="F252" i="7"/>
  <c r="F248" i="7"/>
  <c r="F246" i="7"/>
  <c r="F254" i="7"/>
  <c r="F253" i="7"/>
  <c r="F251" i="7"/>
  <c r="F247" i="7"/>
  <c r="F255" i="7"/>
  <c r="F237" i="7"/>
  <c r="F183" i="7"/>
  <c r="Q68" i="7"/>
  <c r="Q167" i="7"/>
  <c r="Q171" i="7"/>
  <c r="Q177" i="7"/>
  <c r="Q179" i="7"/>
  <c r="Q187" i="7"/>
  <c r="Q185" i="7"/>
  <c r="Q483" i="7"/>
  <c r="Q170" i="7"/>
  <c r="Q190" i="7"/>
  <c r="F192" i="7"/>
  <c r="F191" i="7"/>
  <c r="F185" i="7"/>
  <c r="F79" i="7"/>
  <c r="F483" i="7"/>
  <c r="F481" i="7"/>
  <c r="F189" i="7"/>
  <c r="F172" i="7"/>
  <c r="F170" i="7"/>
  <c r="F479" i="7"/>
  <c r="F477" i="7"/>
  <c r="F475" i="7"/>
  <c r="F473" i="7"/>
  <c r="F182" i="7"/>
  <c r="F180" i="7"/>
  <c r="F178" i="7"/>
  <c r="F176" i="7"/>
  <c r="F169" i="7"/>
  <c r="Q186" i="7"/>
  <c r="F167" i="7"/>
  <c r="F187" i="7"/>
  <c r="F186" i="7"/>
  <c r="F184" i="7"/>
  <c r="F482" i="7"/>
  <c r="F190" i="7"/>
  <c r="F188" i="7"/>
  <c r="F171" i="7"/>
  <c r="F480" i="7"/>
  <c r="F478" i="7"/>
  <c r="F476" i="7"/>
  <c r="F474" i="7"/>
  <c r="F472" i="7"/>
  <c r="F181" i="7"/>
  <c r="F179" i="7"/>
  <c r="F177" i="7"/>
  <c r="F175" i="7"/>
  <c r="F168" i="7"/>
  <c r="Q192" i="7"/>
  <c r="Q473" i="7"/>
  <c r="Q176" i="7"/>
  <c r="Q189" i="7"/>
  <c r="Q191" i="7"/>
  <c r="Q474" i="7"/>
  <c r="Q181" i="7"/>
  <c r="Q78" i="7"/>
  <c r="Q130" i="7"/>
  <c r="Q180" i="7"/>
  <c r="Q169" i="7"/>
  <c r="Q481" i="7"/>
  <c r="Q139" i="7"/>
  <c r="Q172" i="7"/>
  <c r="Q478" i="7"/>
  <c r="Q168" i="7"/>
  <c r="Q477" i="7"/>
  <c r="Q184" i="7"/>
  <c r="Q182" i="7"/>
  <c r="Q175" i="7"/>
  <c r="Q183" i="7"/>
  <c r="Q178" i="7"/>
  <c r="Q188" i="7"/>
  <c r="Q479" i="7"/>
  <c r="Q67" i="7"/>
  <c r="Q482" i="7"/>
  <c r="Q472" i="7"/>
  <c r="Q476" i="7"/>
  <c r="Q480" i="7"/>
  <c r="Q475" i="7"/>
  <c r="Q141" i="7"/>
  <c r="F142" i="7"/>
  <c r="F130" i="7"/>
  <c r="F139" i="7"/>
  <c r="F137" i="7"/>
  <c r="F135" i="7"/>
  <c r="F133" i="7"/>
  <c r="F123" i="7"/>
  <c r="F121" i="7"/>
  <c r="F119" i="7"/>
  <c r="F117" i="7"/>
  <c r="F115" i="7"/>
  <c r="F113" i="7"/>
  <c r="F111" i="7"/>
  <c r="F109" i="7"/>
  <c r="F107" i="7"/>
  <c r="F127" i="7"/>
  <c r="F125" i="7"/>
  <c r="F105" i="7"/>
  <c r="F103" i="7"/>
  <c r="F101" i="7"/>
  <c r="F99" i="7"/>
  <c r="F97" i="7"/>
  <c r="F95" i="7"/>
  <c r="F93" i="7"/>
  <c r="F91" i="7"/>
  <c r="F89" i="7"/>
  <c r="F87" i="7"/>
  <c r="F85" i="7"/>
  <c r="F83" i="7"/>
  <c r="F80" i="7"/>
  <c r="F131" i="7"/>
  <c r="F140" i="7"/>
  <c r="F78" i="7"/>
  <c r="F138" i="7"/>
  <c r="F136" i="7"/>
  <c r="F134" i="7"/>
  <c r="F124" i="7"/>
  <c r="F122" i="7"/>
  <c r="F120" i="7"/>
  <c r="F118" i="7"/>
  <c r="F116" i="7"/>
  <c r="F114" i="7"/>
  <c r="F112" i="7"/>
  <c r="F110" i="7"/>
  <c r="F108" i="7"/>
  <c r="F128" i="7"/>
  <c r="F126" i="7"/>
  <c r="F106" i="7"/>
  <c r="F104" i="7"/>
  <c r="F102" i="7"/>
  <c r="F100" i="7"/>
  <c r="F98" i="7"/>
  <c r="F96" i="7"/>
  <c r="F94" i="7"/>
  <c r="F92" i="7"/>
  <c r="F90" i="7"/>
  <c r="F88" i="7"/>
  <c r="F86" i="7"/>
  <c r="F84" i="7"/>
  <c r="F82" i="7"/>
  <c r="F129" i="7"/>
  <c r="F132" i="7"/>
  <c r="Q79" i="7"/>
  <c r="F141" i="7"/>
  <c r="Q70" i="7"/>
  <c r="Q131" i="7"/>
  <c r="Q80" i="7"/>
  <c r="Q142" i="7"/>
  <c r="Q140" i="7"/>
  <c r="Q132" i="7"/>
  <c r="Q129" i="7"/>
  <c r="Q69" i="7"/>
  <c r="F22" i="7"/>
  <c r="F48" i="7"/>
  <c r="F21" i="7"/>
  <c r="F53" i="7"/>
  <c r="F20" i="7"/>
  <c r="F52" i="7"/>
  <c r="F19" i="7"/>
  <c r="F62" i="7"/>
  <c r="F18" i="7"/>
  <c r="F61" i="7"/>
  <c r="F51" i="7"/>
  <c r="Q324" i="7"/>
  <c r="Q325" i="7"/>
  <c r="Q326" i="7"/>
  <c r="Q112" i="7"/>
  <c r="Q111" i="7"/>
  <c r="Q92" i="7"/>
  <c r="Q93" i="7"/>
  <c r="Q91" i="7"/>
  <c r="Q90" i="7"/>
  <c r="P622" i="7" l="1"/>
  <c r="P623" i="7"/>
  <c r="P624" i="7"/>
  <c r="P621" i="7"/>
  <c r="D622" i="7"/>
  <c r="E622" i="7"/>
  <c r="D623" i="7"/>
  <c r="E623" i="7"/>
  <c r="D624" i="7"/>
  <c r="E624" i="7"/>
  <c r="D621" i="7"/>
  <c r="E621" i="7"/>
  <c r="D625" i="7"/>
  <c r="E625" i="7"/>
  <c r="D620" i="7"/>
  <c r="E620" i="7"/>
  <c r="P571" i="7"/>
  <c r="P573" i="7" s="1"/>
  <c r="D571" i="7"/>
  <c r="E571" i="7"/>
  <c r="Q570" i="7"/>
  <c r="D563" i="7"/>
  <c r="E563" i="7"/>
  <c r="D605" i="7"/>
  <c r="E605" i="7"/>
  <c r="D606" i="7"/>
  <c r="E606" i="7"/>
  <c r="D601" i="7"/>
  <c r="E601" i="7"/>
  <c r="D602" i="7"/>
  <c r="E602" i="7"/>
  <c r="D603" i="7"/>
  <c r="E603" i="7"/>
  <c r="D607" i="7"/>
  <c r="E607" i="7"/>
  <c r="D608" i="7"/>
  <c r="E608" i="7"/>
  <c r="D609" i="7"/>
  <c r="E609" i="7"/>
  <c r="D610" i="7"/>
  <c r="E610" i="7"/>
  <c r="D597" i="7"/>
  <c r="E597" i="7"/>
  <c r="D596" i="7"/>
  <c r="E596" i="7"/>
  <c r="D616" i="7"/>
  <c r="E616" i="7"/>
  <c r="P614" i="7"/>
  <c r="D614" i="7"/>
  <c r="E614" i="7"/>
  <c r="D467" i="7"/>
  <c r="E467" i="7"/>
  <c r="D452" i="7"/>
  <c r="E452" i="7"/>
  <c r="D370" i="7"/>
  <c r="E370" i="7"/>
  <c r="D336" i="7"/>
  <c r="E336" i="7"/>
  <c r="D334" i="7"/>
  <c r="E334" i="7"/>
  <c r="D335" i="7"/>
  <c r="E335" i="7"/>
  <c r="D322" i="7"/>
  <c r="E322" i="7"/>
  <c r="D328" i="7"/>
  <c r="E328" i="7"/>
  <c r="D330" i="7"/>
  <c r="E330" i="7"/>
  <c r="D331" i="7"/>
  <c r="E331" i="7"/>
  <c r="D332" i="7"/>
  <c r="E332" i="7"/>
  <c r="D320" i="7"/>
  <c r="E320" i="7"/>
  <c r="D338" i="7"/>
  <c r="E338" i="7"/>
  <c r="D339" i="7"/>
  <c r="E339" i="7"/>
  <c r="D340" i="7"/>
  <c r="E340" i="7"/>
  <c r="D327" i="7"/>
  <c r="E327" i="7"/>
  <c r="D317" i="7"/>
  <c r="E317" i="7"/>
  <c r="D318" i="7"/>
  <c r="E318" i="7"/>
  <c r="E321" i="7"/>
  <c r="D323" i="7"/>
  <c r="E323" i="7"/>
  <c r="D333" i="7"/>
  <c r="E333" i="7"/>
  <c r="D337" i="7"/>
  <c r="E337" i="7"/>
  <c r="E257" i="7"/>
  <c r="E258" i="7"/>
  <c r="E249" i="7"/>
  <c r="E261" i="7"/>
  <c r="E262" i="7"/>
  <c r="E259" i="7"/>
  <c r="E260" i="7"/>
  <c r="D257" i="7"/>
  <c r="D258" i="7"/>
  <c r="D249" i="7"/>
  <c r="D261" i="7"/>
  <c r="D262" i="7"/>
  <c r="D259" i="7"/>
  <c r="D260" i="7"/>
  <c r="P242" i="7"/>
  <c r="P238" i="7"/>
  <c r="E238" i="7"/>
  <c r="E236" i="7"/>
  <c r="D238" i="7"/>
  <c r="D236" i="7"/>
  <c r="P230" i="7"/>
  <c r="P216" i="7"/>
  <c r="P217" i="7"/>
  <c r="P218" i="7"/>
  <c r="P203" i="7"/>
  <c r="P204" i="7"/>
  <c r="P205" i="7"/>
  <c r="P220" i="7"/>
  <c r="P221" i="7"/>
  <c r="P222" i="7"/>
  <c r="P223" i="7"/>
  <c r="P224" i="7"/>
  <c r="P173" i="7"/>
  <c r="P174" i="7"/>
  <c r="E173" i="7"/>
  <c r="E174" i="7"/>
  <c r="D173" i="7"/>
  <c r="D174" i="7"/>
  <c r="P162" i="7"/>
  <c r="P163" i="7"/>
  <c r="P157" i="7"/>
  <c r="P158" i="7"/>
  <c r="P159" i="7"/>
  <c r="P160" i="7"/>
  <c r="E162" i="7"/>
  <c r="E163" i="7"/>
  <c r="E157" i="7"/>
  <c r="E158" i="7"/>
  <c r="E159" i="7"/>
  <c r="E160" i="7"/>
  <c r="E150" i="7"/>
  <c r="E151" i="7"/>
  <c r="E152" i="7"/>
  <c r="E153" i="7"/>
  <c r="E154" i="7"/>
  <c r="E155" i="7"/>
  <c r="E149" i="7"/>
  <c r="E148" i="7"/>
  <c r="E147" i="7"/>
  <c r="D162" i="7"/>
  <c r="D163" i="7"/>
  <c r="D157" i="7"/>
  <c r="D158" i="7"/>
  <c r="D159" i="7"/>
  <c r="D160" i="7"/>
  <c r="D150" i="7"/>
  <c r="D151" i="7"/>
  <c r="D152" i="7"/>
  <c r="D153" i="7"/>
  <c r="D154" i="7"/>
  <c r="D155" i="7"/>
  <c r="D149" i="7"/>
  <c r="D148" i="7"/>
  <c r="D147" i="7"/>
  <c r="E346" i="7"/>
  <c r="D346" i="7"/>
  <c r="P116" i="7"/>
  <c r="P117" i="7"/>
  <c r="P118" i="7"/>
  <c r="P119" i="7"/>
  <c r="P120" i="7"/>
  <c r="P121" i="7"/>
  <c r="P122" i="7"/>
  <c r="P123" i="7"/>
  <c r="P84" i="7"/>
  <c r="P85" i="7"/>
  <c r="P81" i="7"/>
  <c r="P82" i="7"/>
  <c r="P83" i="7"/>
  <c r="Q83" i="7" s="1"/>
  <c r="P96" i="7"/>
  <c r="P97" i="7"/>
  <c r="P98" i="7"/>
  <c r="P87" i="7"/>
  <c r="P88" i="7"/>
  <c r="P89" i="7"/>
  <c r="P94" i="7"/>
  <c r="P95" i="7"/>
  <c r="P99" i="7"/>
  <c r="P100" i="7"/>
  <c r="P101" i="7"/>
  <c r="P102" i="7"/>
  <c r="P103" i="7"/>
  <c r="P104" i="7"/>
  <c r="P105" i="7"/>
  <c r="P106" i="7"/>
  <c r="P125" i="7"/>
  <c r="P126" i="7"/>
  <c r="P127" i="7"/>
  <c r="P128" i="7"/>
  <c r="P107" i="7"/>
  <c r="P108" i="7"/>
  <c r="P109" i="7"/>
  <c r="P110" i="7"/>
  <c r="P113" i="7"/>
  <c r="P114" i="7"/>
  <c r="P115" i="7"/>
  <c r="P124" i="7"/>
  <c r="P133" i="7"/>
  <c r="P134" i="7"/>
  <c r="P135" i="7"/>
  <c r="P136" i="7"/>
  <c r="P137" i="7"/>
  <c r="P138" i="7"/>
  <c r="E319" i="7"/>
  <c r="D319" i="7"/>
  <c r="D81" i="7"/>
  <c r="D161" i="7"/>
  <c r="E161" i="7"/>
  <c r="P72" i="7"/>
  <c r="P73" i="7"/>
  <c r="E604" i="7"/>
  <c r="D604" i="7"/>
  <c r="E600" i="7"/>
  <c r="D600" i="7"/>
  <c r="E599" i="7"/>
  <c r="D599" i="7"/>
  <c r="E598" i="7"/>
  <c r="D598" i="7"/>
  <c r="E545" i="7"/>
  <c r="D545" i="7"/>
  <c r="E240" i="7"/>
  <c r="D240" i="7"/>
  <c r="P202" i="7"/>
  <c r="P201" i="7"/>
  <c r="P200" i="7"/>
  <c r="P199" i="7"/>
  <c r="P503" i="7"/>
  <c r="P502" i="7"/>
  <c r="P495" i="7"/>
  <c r="P494" i="7"/>
  <c r="P493" i="7"/>
  <c r="P492" i="7"/>
  <c r="P499" i="7"/>
  <c r="P498" i="7"/>
  <c r="P497" i="7"/>
  <c r="P496" i="7"/>
  <c r="P491" i="7"/>
  <c r="P490" i="7"/>
  <c r="P489" i="7"/>
  <c r="P488" i="7"/>
  <c r="P487" i="7"/>
  <c r="P219" i="7"/>
  <c r="P232" i="7" l="1"/>
  <c r="P143" i="7"/>
  <c r="P75" i="7"/>
  <c r="P193" i="7"/>
  <c r="P504" i="7"/>
  <c r="Q623" i="7"/>
  <c r="Q30" i="7"/>
  <c r="Q568" i="7"/>
  <c r="Q622" i="7"/>
  <c r="Q621" i="7"/>
  <c r="Q624" i="7"/>
  <c r="Q569" i="7"/>
  <c r="Q572" i="7"/>
  <c r="Q571" i="7"/>
  <c r="Q614" i="7"/>
  <c r="Q238" i="7"/>
  <c r="Q236" i="7"/>
  <c r="Q173" i="7"/>
  <c r="Q174" i="7"/>
  <c r="Q159" i="7"/>
  <c r="Q162" i="7"/>
  <c r="Q102" i="7"/>
  <c r="Q158" i="7"/>
  <c r="Q115" i="7"/>
  <c r="Q160" i="7"/>
  <c r="Q163" i="7"/>
  <c r="Q127" i="7"/>
  <c r="Q157" i="7"/>
  <c r="Q136" i="7"/>
  <c r="Q110" i="7"/>
  <c r="Q106" i="7"/>
  <c r="Q100" i="7"/>
  <c r="Q88" i="7"/>
  <c r="Q119" i="7"/>
  <c r="Q135" i="7"/>
  <c r="Q109" i="7"/>
  <c r="Q105" i="7"/>
  <c r="Q99" i="7"/>
  <c r="Q87" i="7"/>
  <c r="Q86" i="7"/>
  <c r="Q118" i="7"/>
  <c r="Q122" i="7"/>
  <c r="Q137" i="7"/>
  <c r="Q113" i="7"/>
  <c r="Q125" i="7"/>
  <c r="Q101" i="7"/>
  <c r="Q89" i="7"/>
  <c r="Q81" i="7"/>
  <c r="Q120" i="7"/>
  <c r="Q82" i="7"/>
  <c r="Q138" i="7"/>
  <c r="Q134" i="7"/>
  <c r="Q108" i="7"/>
  <c r="Q104" i="7"/>
  <c r="Q95" i="7"/>
  <c r="Q98" i="7"/>
  <c r="Q85" i="7"/>
  <c r="Q117" i="7"/>
  <c r="Q133" i="7"/>
  <c r="Q107" i="7"/>
  <c r="Q94" i="7"/>
  <c r="Q97" i="7"/>
  <c r="Q84" i="7"/>
  <c r="Q116" i="7"/>
  <c r="Q126" i="7"/>
  <c r="Q124" i="7"/>
  <c r="Q128" i="7"/>
  <c r="Q103" i="7"/>
  <c r="Q96" i="7"/>
  <c r="Q319" i="7"/>
  <c r="Q123" i="7"/>
  <c r="Q114" i="7"/>
  <c r="Q121" i="7"/>
  <c r="Q58" i="7"/>
  <c r="Q44" i="7"/>
  <c r="Q31" i="7"/>
  <c r="Q43" i="7"/>
  <c r="Q35" i="7"/>
  <c r="Q38" i="7"/>
  <c r="Q34" i="7"/>
  <c r="Q37" i="7"/>
  <c r="Q28" i="7"/>
  <c r="Q36" i="7"/>
  <c r="Q29" i="7"/>
  <c r="Q57" i="7"/>
  <c r="Q46" i="7"/>
  <c r="Q32" i="7"/>
  <c r="Q33" i="7"/>
  <c r="Q143" i="7" l="1"/>
  <c r="Q193" i="7"/>
  <c r="E53" i="6"/>
  <c r="E51" i="6"/>
  <c r="D53" i="6"/>
  <c r="D51" i="6"/>
  <c r="J19" i="6"/>
  <c r="J16" i="6"/>
  <c r="J18" i="6"/>
  <c r="I19" i="6"/>
  <c r="I16" i="6"/>
  <c r="I18" i="6"/>
  <c r="J6" i="6"/>
  <c r="J9" i="6"/>
  <c r="J7" i="6"/>
  <c r="J5" i="6"/>
  <c r="I6" i="6"/>
  <c r="I9" i="6"/>
  <c r="I7" i="6"/>
  <c r="I5" i="6"/>
  <c r="E44" i="6"/>
  <c r="E42" i="6"/>
  <c r="E47" i="6"/>
  <c r="E45" i="6"/>
  <c r="E46" i="6"/>
  <c r="E34" i="6"/>
  <c r="E40" i="6"/>
  <c r="E48" i="6"/>
  <c r="D44" i="6"/>
  <c r="D42" i="6"/>
  <c r="D47" i="6"/>
  <c r="D45" i="6"/>
  <c r="D46" i="6"/>
  <c r="D34" i="6"/>
  <c r="D40" i="6"/>
  <c r="D48" i="6"/>
  <c r="C44" i="6"/>
  <c r="C42" i="6"/>
  <c r="C47" i="6"/>
  <c r="C45" i="6"/>
  <c r="C46" i="6"/>
  <c r="C34" i="6"/>
  <c r="C40" i="6"/>
  <c r="C48" i="6"/>
  <c r="E8" i="6"/>
  <c r="E12" i="6"/>
  <c r="D8" i="6"/>
  <c r="D12" i="6"/>
  <c r="E13" i="6"/>
  <c r="D13" i="6"/>
  <c r="E10" i="6"/>
  <c r="D10" i="6"/>
  <c r="E22" i="6"/>
  <c r="D22" i="6"/>
  <c r="E17" i="6"/>
  <c r="D17" i="6"/>
  <c r="E15" i="6"/>
  <c r="D15" i="6"/>
  <c r="E18" i="6"/>
  <c r="D18" i="6"/>
  <c r="E14" i="6"/>
  <c r="D14" i="6"/>
  <c r="E9" i="6"/>
  <c r="D9" i="6"/>
  <c r="E52" i="6"/>
  <c r="D52" i="6"/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C534" i="7" s="1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H92" i="6" s="1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C226" i="7" s="1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M23" i="6" s="1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H44" i="6" s="1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H25" i="6" s="1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C65" i="6" s="1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H62" i="6" s="1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C27" i="6" s="1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C253" i="7" s="1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C80" i="6" s="1"/>
  <c r="I427" i="2"/>
  <c r="I428" i="2"/>
  <c r="I429" i="2"/>
  <c r="I430" i="2"/>
  <c r="I431" i="2"/>
  <c r="I432" i="2"/>
  <c r="M11" i="6" s="1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M55" i="6" s="1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M64" i="6" s="1"/>
  <c r="I520" i="2"/>
  <c r="I521" i="2"/>
  <c r="M73" i="6" s="1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70" i="6" l="1"/>
  <c r="H53" i="6"/>
  <c r="C77" i="6"/>
  <c r="M20" i="6"/>
  <c r="H57" i="6"/>
  <c r="C76" i="6"/>
  <c r="H13" i="6"/>
  <c r="H39" i="6"/>
  <c r="H68" i="6"/>
  <c r="C11" i="6"/>
  <c r="M29" i="6"/>
  <c r="M21" i="6"/>
  <c r="H23" i="6"/>
  <c r="C85" i="6"/>
  <c r="C75" i="6"/>
  <c r="C70" i="6"/>
  <c r="H33" i="6"/>
  <c r="H26" i="6"/>
  <c r="H75" i="6"/>
  <c r="M40" i="6"/>
  <c r="H15" i="6"/>
  <c r="H86" i="6"/>
  <c r="H58" i="6"/>
  <c r="C62" i="6"/>
  <c r="M49" i="6"/>
  <c r="C82" i="6"/>
  <c r="C38" i="7"/>
  <c r="H73" i="6"/>
  <c r="M61" i="6"/>
  <c r="H17" i="6"/>
  <c r="C37" i="7"/>
  <c r="C6" i="6"/>
  <c r="M31" i="6"/>
  <c r="H41" i="6"/>
  <c r="C60" i="6"/>
  <c r="H89" i="6"/>
  <c r="C36" i="7"/>
  <c r="H81" i="6"/>
  <c r="H76" i="6"/>
  <c r="H74" i="6"/>
  <c r="H29" i="6"/>
  <c r="M12" i="6"/>
  <c r="H28" i="6"/>
  <c r="C84" i="6"/>
  <c r="C79" i="6"/>
  <c r="M6" i="6"/>
  <c r="C58" i="6"/>
  <c r="C7" i="6"/>
  <c r="M14" i="6"/>
  <c r="C5" i="6"/>
  <c r="H24" i="6"/>
  <c r="M37" i="6"/>
  <c r="H55" i="6"/>
  <c r="M67" i="6"/>
  <c r="H14" i="6"/>
  <c r="C83" i="6"/>
  <c r="H54" i="6"/>
  <c r="H32" i="6"/>
  <c r="M78" i="6"/>
  <c r="M66" i="6"/>
  <c r="M34" i="6"/>
  <c r="M36" i="6"/>
  <c r="M5" i="6"/>
  <c r="C61" i="6"/>
  <c r="M39" i="6"/>
  <c r="H59" i="6"/>
  <c r="H46" i="6"/>
  <c r="M54" i="6"/>
  <c r="M44" i="6"/>
  <c r="C78" i="6"/>
  <c r="M50" i="6"/>
  <c r="C345" i="7"/>
  <c r="C67" i="6"/>
  <c r="H45" i="6"/>
  <c r="H35" i="6"/>
  <c r="H70" i="6"/>
  <c r="H67" i="6"/>
  <c r="H51" i="6"/>
  <c r="H93" i="6"/>
  <c r="C344" i="7"/>
  <c r="M17" i="6"/>
  <c r="M25" i="6"/>
  <c r="H60" i="6"/>
  <c r="H77" i="6"/>
  <c r="M63" i="6"/>
  <c r="H71" i="6"/>
  <c r="C56" i="6"/>
  <c r="M30" i="6"/>
  <c r="M26" i="6"/>
  <c r="H94" i="6"/>
  <c r="H78" i="6"/>
  <c r="M62" i="6"/>
  <c r="M47" i="6"/>
  <c r="M38" i="6"/>
  <c r="H49" i="6"/>
  <c r="M7" i="6"/>
  <c r="M27" i="6"/>
  <c r="H72" i="6"/>
  <c r="M13" i="6"/>
  <c r="M60" i="6"/>
  <c r="M45" i="6"/>
  <c r="M41" i="6"/>
  <c r="M10" i="6"/>
  <c r="C29" i="6"/>
  <c r="H56" i="6"/>
  <c r="C16" i="6"/>
  <c r="M79" i="6"/>
  <c r="H27" i="6"/>
  <c r="H43" i="6"/>
  <c r="H79" i="6"/>
  <c r="M76" i="6"/>
  <c r="M35" i="6"/>
  <c r="M58" i="6"/>
  <c r="M48" i="6"/>
  <c r="H63" i="6"/>
  <c r="H40" i="6"/>
  <c r="C56" i="7"/>
  <c r="C72" i="6"/>
  <c r="M24" i="6"/>
  <c r="C57" i="6"/>
  <c r="H69" i="6"/>
  <c r="M46" i="6"/>
  <c r="M77" i="6"/>
  <c r="M59" i="6"/>
  <c r="M51" i="6"/>
  <c r="C20" i="6"/>
  <c r="H82" i="6"/>
  <c r="M22" i="6"/>
  <c r="C59" i="6"/>
  <c r="C81" i="6"/>
  <c r="C30" i="6"/>
  <c r="C69" i="6"/>
  <c r="H42" i="6"/>
  <c r="H80" i="6"/>
  <c r="M65" i="6"/>
  <c r="C47" i="7"/>
  <c r="H22" i="6"/>
  <c r="H36" i="6"/>
  <c r="C353" i="7"/>
  <c r="H50" i="6"/>
  <c r="C192" i="7"/>
  <c r="C66" i="6"/>
  <c r="C187" i="7"/>
  <c r="C68" i="6"/>
  <c r="C568" i="7"/>
  <c r="M72" i="6"/>
  <c r="C546" i="7"/>
  <c r="H85" i="6"/>
  <c r="C191" i="7"/>
  <c r="C71" i="6"/>
  <c r="C371" i="7"/>
  <c r="H61" i="6"/>
  <c r="C357" i="7"/>
  <c r="H52" i="6"/>
  <c r="C572" i="7"/>
  <c r="M71" i="6"/>
  <c r="C392" i="7"/>
  <c r="H64" i="6"/>
  <c r="C533" i="7"/>
  <c r="M28" i="6"/>
  <c r="C564" i="7"/>
  <c r="C562" i="7"/>
  <c r="C561" i="7"/>
  <c r="C560" i="7"/>
  <c r="C623" i="7"/>
  <c r="C517" i="7"/>
  <c r="C303" i="7"/>
  <c r="C304" i="7"/>
  <c r="C250" i="7"/>
  <c r="H12" i="6"/>
  <c r="C516" i="7"/>
  <c r="C468" i="7"/>
  <c r="C591" i="7"/>
  <c r="C615" i="7"/>
  <c r="C67" i="7"/>
  <c r="C28" i="6"/>
  <c r="C50" i="7"/>
  <c r="C21" i="6"/>
  <c r="C61" i="7"/>
  <c r="C24" i="6"/>
  <c r="C51" i="7"/>
  <c r="C19" i="6"/>
  <c r="C62" i="7"/>
  <c r="C23" i="6"/>
  <c r="C453" i="7"/>
  <c r="C569" i="7"/>
  <c r="C570" i="7"/>
  <c r="C557" i="7"/>
  <c r="C556" i="7"/>
  <c r="C553" i="7"/>
  <c r="C552" i="7"/>
  <c r="C558" i="7"/>
  <c r="C559" i="7"/>
  <c r="C554" i="7"/>
  <c r="C555" i="7"/>
  <c r="C550" i="7"/>
  <c r="C551" i="7"/>
  <c r="C578" i="7"/>
  <c r="C580" i="7"/>
  <c r="C579" i="7"/>
  <c r="C584" i="7"/>
  <c r="C585" i="7"/>
  <c r="C576" i="7"/>
  <c r="C577" i="7"/>
  <c r="C590" i="7"/>
  <c r="C589" i="7"/>
  <c r="C582" i="7"/>
  <c r="C581" i="7"/>
  <c r="C583" i="7"/>
  <c r="C586" i="7"/>
  <c r="C588" i="7"/>
  <c r="C587" i="7"/>
  <c r="C535" i="7"/>
  <c r="C536" i="7"/>
  <c r="C529" i="7"/>
  <c r="C531" i="7"/>
  <c r="C530" i="7"/>
  <c r="C532" i="7"/>
  <c r="C519" i="7"/>
  <c r="C518" i="7"/>
  <c r="C527" i="7"/>
  <c r="C528" i="7"/>
  <c r="C514" i="7"/>
  <c r="C515" i="7"/>
  <c r="C537" i="7"/>
  <c r="C539" i="7"/>
  <c r="C541" i="7"/>
  <c r="C538" i="7"/>
  <c r="C540" i="7"/>
  <c r="C520" i="7"/>
  <c r="C521" i="7"/>
  <c r="C523" i="7"/>
  <c r="C525" i="7"/>
  <c r="C522" i="7"/>
  <c r="C524" i="7"/>
  <c r="C526" i="7"/>
  <c r="C512" i="7"/>
  <c r="C513" i="7"/>
  <c r="C507" i="7"/>
  <c r="C508" i="7"/>
  <c r="C465" i="7"/>
  <c r="C464" i="7"/>
  <c r="C466" i="7"/>
  <c r="C461" i="7"/>
  <c r="C463" i="7"/>
  <c r="C462" i="7"/>
  <c r="C449" i="7"/>
  <c r="C451" i="7"/>
  <c r="C450" i="7"/>
  <c r="C421" i="7"/>
  <c r="C423" i="7"/>
  <c r="C425" i="7"/>
  <c r="C422" i="7"/>
  <c r="C424" i="7"/>
  <c r="C413" i="7"/>
  <c r="C415" i="7"/>
  <c r="C417" i="7"/>
  <c r="C419" i="7"/>
  <c r="C414" i="7"/>
  <c r="C416" i="7"/>
  <c r="C418" i="7"/>
  <c r="C420" i="7"/>
  <c r="C443" i="7"/>
  <c r="C444" i="7"/>
  <c r="C448" i="7"/>
  <c r="C447" i="7"/>
  <c r="C437" i="7"/>
  <c r="C439" i="7"/>
  <c r="C436" i="7"/>
  <c r="C438" i="7"/>
  <c r="C455" i="7"/>
  <c r="C457" i="7"/>
  <c r="C456" i="7"/>
  <c r="C411" i="7"/>
  <c r="C412" i="7"/>
  <c r="C441" i="7"/>
  <c r="C440" i="7"/>
  <c r="C442" i="7"/>
  <c r="C427" i="7"/>
  <c r="C429" i="7"/>
  <c r="C431" i="7"/>
  <c r="C426" i="7"/>
  <c r="C428" i="7"/>
  <c r="C430" i="7"/>
  <c r="C402" i="7"/>
  <c r="C401" i="7"/>
  <c r="C403" i="7"/>
  <c r="C405" i="7"/>
  <c r="C404" i="7"/>
  <c r="C406" i="7"/>
  <c r="C446" i="7"/>
  <c r="C445" i="7"/>
  <c r="C433" i="7"/>
  <c r="C435" i="7"/>
  <c r="C432" i="7"/>
  <c r="C434" i="7"/>
  <c r="C407" i="7"/>
  <c r="C409" i="7"/>
  <c r="C408" i="7"/>
  <c r="C410" i="7"/>
  <c r="C358" i="7"/>
  <c r="C360" i="7"/>
  <c r="C362" i="7"/>
  <c r="C359" i="7"/>
  <c r="C361" i="7"/>
  <c r="C363" i="7"/>
  <c r="C387" i="7"/>
  <c r="C386" i="7"/>
  <c r="C351" i="7"/>
  <c r="C350" i="7"/>
  <c r="C352" i="7"/>
  <c r="C380" i="7"/>
  <c r="C382" i="7"/>
  <c r="C381" i="7"/>
  <c r="C384" i="7"/>
  <c r="C383" i="7"/>
  <c r="C385" i="7"/>
  <c r="C377" i="7"/>
  <c r="C379" i="7"/>
  <c r="C376" i="7"/>
  <c r="C378" i="7"/>
  <c r="C373" i="7"/>
  <c r="C375" i="7"/>
  <c r="C372" i="7"/>
  <c r="C374" i="7"/>
  <c r="C364" i="7"/>
  <c r="C366" i="7"/>
  <c r="C368" i="7"/>
  <c r="C365" i="7"/>
  <c r="C367" i="7"/>
  <c r="C369" i="7"/>
  <c r="C391" i="7"/>
  <c r="C390" i="7"/>
  <c r="C389" i="7"/>
  <c r="C388" i="7"/>
  <c r="C355" i="7"/>
  <c r="C354" i="7"/>
  <c r="C356" i="7"/>
  <c r="C315" i="7"/>
  <c r="C314" i="7"/>
  <c r="C313" i="7"/>
  <c r="C338" i="7"/>
  <c r="C339" i="7"/>
  <c r="C340" i="7"/>
  <c r="C329" i="7"/>
  <c r="C332" i="7"/>
  <c r="C330" i="7"/>
  <c r="C331" i="7"/>
  <c r="C320" i="7"/>
  <c r="C317" i="7"/>
  <c r="C318" i="7"/>
  <c r="C319" i="7"/>
  <c r="C316" i="7"/>
  <c r="C302" i="7"/>
  <c r="C301" i="7"/>
  <c r="C300" i="7"/>
  <c r="C321" i="7"/>
  <c r="C322" i="7"/>
  <c r="C323" i="7"/>
  <c r="C324" i="7"/>
  <c r="C325" i="7"/>
  <c r="C326" i="7"/>
  <c r="C309" i="7"/>
  <c r="C308" i="7"/>
  <c r="C307" i="7"/>
  <c r="C296" i="7"/>
  <c r="C295" i="7"/>
  <c r="C294" i="7"/>
  <c r="C327" i="7"/>
  <c r="C328" i="7"/>
  <c r="C311" i="7"/>
  <c r="C310" i="7"/>
  <c r="C312" i="7"/>
  <c r="C334" i="7"/>
  <c r="C335" i="7"/>
  <c r="C336" i="7"/>
  <c r="C333" i="7"/>
  <c r="C299" i="7"/>
  <c r="C298" i="7"/>
  <c r="C297" i="7"/>
  <c r="C306" i="7"/>
  <c r="C305" i="7"/>
  <c r="C289" i="7"/>
  <c r="C290" i="7"/>
  <c r="C283" i="7"/>
  <c r="C284" i="7"/>
  <c r="C281" i="7"/>
  <c r="C282" i="7"/>
  <c r="C285" i="7"/>
  <c r="C286" i="7"/>
  <c r="C279" i="7"/>
  <c r="C280" i="7"/>
  <c r="C270" i="7"/>
  <c r="C278" i="7"/>
  <c r="C273" i="7"/>
  <c r="C276" i="7"/>
  <c r="C271" i="7"/>
  <c r="C274" i="7"/>
  <c r="C277" i="7"/>
  <c r="C272" i="7"/>
  <c r="C275" i="7"/>
  <c r="C288" i="7"/>
  <c r="C287" i="7"/>
  <c r="C268" i="7"/>
  <c r="C266" i="7"/>
  <c r="C267" i="7"/>
  <c r="C255" i="7"/>
  <c r="C254" i="7"/>
  <c r="C251" i="7"/>
  <c r="C252" i="7"/>
  <c r="C247" i="7"/>
  <c r="C246" i="7"/>
  <c r="C248" i="7"/>
  <c r="C170" i="7"/>
  <c r="C171" i="7"/>
  <c r="C172" i="7"/>
  <c r="C472" i="7"/>
  <c r="C473" i="7"/>
  <c r="C474" i="7"/>
  <c r="C481" i="7"/>
  <c r="C482" i="7"/>
  <c r="C483" i="7"/>
  <c r="C181" i="7"/>
  <c r="C174" i="7"/>
  <c r="C182" i="7"/>
  <c r="C175" i="7"/>
  <c r="C176" i="7"/>
  <c r="C177" i="7"/>
  <c r="C178" i="7"/>
  <c r="C179" i="7"/>
  <c r="C180" i="7"/>
  <c r="C190" i="7"/>
  <c r="C188" i="7"/>
  <c r="C189" i="7"/>
  <c r="C184" i="7"/>
  <c r="C185" i="7"/>
  <c r="C186" i="7"/>
  <c r="C183" i="7"/>
  <c r="C478" i="7"/>
  <c r="C479" i="7"/>
  <c r="C480" i="7"/>
  <c r="C475" i="7"/>
  <c r="C476" i="7"/>
  <c r="C477" i="7"/>
  <c r="C169" i="7"/>
  <c r="C167" i="7"/>
  <c r="C168" i="7"/>
  <c r="C108" i="7"/>
  <c r="C110" i="7"/>
  <c r="C112" i="7"/>
  <c r="C107" i="7"/>
  <c r="C109" i="7"/>
  <c r="C111" i="7"/>
  <c r="C104" i="7"/>
  <c r="C106" i="7"/>
  <c r="C103" i="7"/>
  <c r="C105" i="7"/>
  <c r="C131" i="7"/>
  <c r="C132" i="7"/>
  <c r="C78" i="7"/>
  <c r="C80" i="7"/>
  <c r="C79" i="7"/>
  <c r="C122" i="7"/>
  <c r="C124" i="7"/>
  <c r="C123" i="7"/>
  <c r="C114" i="7"/>
  <c r="C116" i="7"/>
  <c r="C113" i="7"/>
  <c r="C115" i="7"/>
  <c r="C117" i="7"/>
  <c r="C94" i="7"/>
  <c r="C96" i="7"/>
  <c r="C98" i="7"/>
  <c r="C100" i="7"/>
  <c r="C102" i="7"/>
  <c r="C93" i="7"/>
  <c r="C95" i="7"/>
  <c r="C97" i="7"/>
  <c r="C99" i="7"/>
  <c r="C101" i="7"/>
  <c r="C86" i="7"/>
  <c r="C88" i="7"/>
  <c r="C85" i="7"/>
  <c r="C87" i="7"/>
  <c r="C136" i="7"/>
  <c r="C138" i="7"/>
  <c r="C137" i="7"/>
  <c r="C126" i="7"/>
  <c r="C128" i="7"/>
  <c r="C125" i="7"/>
  <c r="C127" i="7"/>
  <c r="C118" i="7"/>
  <c r="C120" i="7"/>
  <c r="C119" i="7"/>
  <c r="C121" i="7"/>
  <c r="C130" i="7"/>
  <c r="C129" i="7"/>
  <c r="C134" i="7"/>
  <c r="C133" i="7"/>
  <c r="C135" i="7"/>
  <c r="C90" i="7"/>
  <c r="C92" i="7"/>
  <c r="C89" i="7"/>
  <c r="C91" i="7"/>
  <c r="C82" i="7"/>
  <c r="C84" i="7"/>
  <c r="C83" i="7"/>
  <c r="C141" i="7"/>
  <c r="C140" i="7"/>
  <c r="C142" i="7"/>
  <c r="C139" i="7"/>
  <c r="C73" i="7"/>
  <c r="C74" i="7"/>
  <c r="C44" i="7"/>
  <c r="C45" i="7"/>
  <c r="C43" i="7"/>
  <c r="C46" i="7"/>
  <c r="C71" i="7"/>
  <c r="C72" i="7"/>
  <c r="C30" i="7"/>
  <c r="C33" i="7"/>
  <c r="C28" i="7"/>
  <c r="C31" i="7"/>
  <c r="C34" i="7"/>
  <c r="C35" i="7"/>
  <c r="C29" i="7"/>
  <c r="C32" i="7"/>
  <c r="C39" i="7"/>
  <c r="C42" i="7"/>
  <c r="C40" i="7"/>
  <c r="C41" i="7"/>
  <c r="C24" i="7"/>
  <c r="C23" i="7"/>
  <c r="C22" i="7"/>
  <c r="C21" i="7"/>
  <c r="C58" i="7"/>
  <c r="C57" i="7"/>
  <c r="C19" i="7"/>
  <c r="C20" i="7"/>
  <c r="C18" i="7"/>
  <c r="C48" i="7"/>
  <c r="C49" i="7"/>
  <c r="C60" i="7"/>
  <c r="C59" i="7"/>
  <c r="C54" i="7"/>
  <c r="C55" i="7"/>
  <c r="C70" i="7"/>
  <c r="C69" i="7"/>
  <c r="C68" i="7"/>
  <c r="C25" i="7"/>
  <c r="C26" i="7"/>
  <c r="C27" i="7"/>
  <c r="C52" i="7"/>
  <c r="C53" i="7"/>
  <c r="F24" i="7"/>
  <c r="F30" i="7"/>
  <c r="F38" i="7"/>
  <c r="F23" i="7"/>
  <c r="F36" i="7"/>
  <c r="F54" i="7"/>
  <c r="F31" i="7"/>
  <c r="F43" i="7"/>
  <c r="F55" i="7"/>
  <c r="F32" i="7"/>
  <c r="F44" i="7"/>
  <c r="F29" i="7"/>
  <c r="F39" i="7"/>
  <c r="F33" i="7"/>
  <c r="F45" i="7"/>
  <c r="F40" i="7"/>
  <c r="F34" i="7"/>
  <c r="F46" i="7"/>
  <c r="F58" i="7"/>
  <c r="F41" i="7"/>
  <c r="F35" i="7"/>
  <c r="F57" i="7"/>
  <c r="F28" i="7"/>
  <c r="F37" i="7"/>
  <c r="H8" i="6"/>
  <c r="C563" i="7"/>
  <c r="C616" i="7"/>
  <c r="C597" i="7"/>
  <c r="F324" i="7"/>
  <c r="F326" i="7"/>
  <c r="F325" i="7"/>
  <c r="C624" i="7"/>
  <c r="C238" i="7"/>
  <c r="C621" i="7"/>
  <c r="C610" i="7"/>
  <c r="C625" i="7"/>
  <c r="P148" i="7"/>
  <c r="Q148" i="7" s="1"/>
  <c r="P240" i="7"/>
  <c r="P243" i="7" s="1"/>
  <c r="P153" i="7"/>
  <c r="Q153" i="7" s="1"/>
  <c r="P150" i="7"/>
  <c r="Q150" i="7" s="1"/>
  <c r="P161" i="7"/>
  <c r="Q161" i="7" s="1"/>
  <c r="P147" i="7"/>
  <c r="P151" i="7"/>
  <c r="Q151" i="7" s="1"/>
  <c r="P152" i="7"/>
  <c r="Q152" i="7" s="1"/>
  <c r="P154" i="7"/>
  <c r="Q154" i="7" s="1"/>
  <c r="C467" i="7"/>
  <c r="C571" i="7"/>
  <c r="C614" i="7"/>
  <c r="C452" i="7"/>
  <c r="C150" i="7"/>
  <c r="C151" i="7"/>
  <c r="C152" i="7"/>
  <c r="C153" i="7"/>
  <c r="C154" i="7"/>
  <c r="C608" i="7"/>
  <c r="C607" i="7"/>
  <c r="C609" i="7"/>
  <c r="C249" i="7"/>
  <c r="C337" i="7"/>
  <c r="C147" i="7"/>
  <c r="C159" i="7"/>
  <c r="C160" i="7"/>
  <c r="C53" i="6"/>
  <c r="C346" i="7"/>
  <c r="P541" i="7"/>
  <c r="P538" i="7"/>
  <c r="Q538" i="7" s="1"/>
  <c r="P465" i="7"/>
  <c r="Q465" i="7" s="1"/>
  <c r="P401" i="7"/>
  <c r="Q401" i="7" s="1"/>
  <c r="P430" i="7"/>
  <c r="Q430" i="7" s="1"/>
  <c r="P438" i="7"/>
  <c r="Q438" i="7" s="1"/>
  <c r="P409" i="7"/>
  <c r="Q409" i="7" s="1"/>
  <c r="P417" i="7"/>
  <c r="Q417" i="7" s="1"/>
  <c r="P406" i="7"/>
  <c r="Q406" i="7" s="1"/>
  <c r="P440" i="7"/>
  <c r="Q440" i="7" s="1"/>
  <c r="P352" i="7"/>
  <c r="Q352" i="7" s="1"/>
  <c r="P374" i="7"/>
  <c r="Q374" i="7" s="1"/>
  <c r="P380" i="7"/>
  <c r="Q380" i="7" s="1"/>
  <c r="P366" i="7"/>
  <c r="Q366" i="7" s="1"/>
  <c r="P389" i="7"/>
  <c r="Q389" i="7" s="1"/>
  <c r="Q329" i="7"/>
  <c r="Q327" i="7"/>
  <c r="Q333" i="7"/>
  <c r="Q246" i="7"/>
  <c r="P413" i="7"/>
  <c r="Q413" i="7" s="1"/>
  <c r="P360" i="7"/>
  <c r="Q360" i="7" s="1"/>
  <c r="P287" i="7"/>
  <c r="P546" i="7"/>
  <c r="Q546" i="7" s="1"/>
  <c r="P428" i="7"/>
  <c r="Q428" i="7" s="1"/>
  <c r="P362" i="7"/>
  <c r="Q362" i="7" s="1"/>
  <c r="P539" i="7"/>
  <c r="Q539" i="7" s="1"/>
  <c r="P466" i="7"/>
  <c r="Q466" i="7" s="1"/>
  <c r="P423" i="7"/>
  <c r="Q423" i="7" s="1"/>
  <c r="P431" i="7"/>
  <c r="Q431" i="7" s="1"/>
  <c r="P439" i="7"/>
  <c r="Q439" i="7" s="1"/>
  <c r="P410" i="7"/>
  <c r="Q410" i="7" s="1"/>
  <c r="P418" i="7"/>
  <c r="Q418" i="7" s="1"/>
  <c r="P455" i="7"/>
  <c r="Q455" i="7" s="1"/>
  <c r="P441" i="7"/>
  <c r="Q441" i="7" s="1"/>
  <c r="P353" i="7"/>
  <c r="Q353" i="7" s="1"/>
  <c r="P375" i="7"/>
  <c r="Q375" i="7" s="1"/>
  <c r="P381" i="7"/>
  <c r="Q381" i="7" s="1"/>
  <c r="P367" i="7"/>
  <c r="Q367" i="7" s="1"/>
  <c r="P392" i="7"/>
  <c r="Q392" i="7" s="1"/>
  <c r="Q330" i="7"/>
  <c r="P337" i="7"/>
  <c r="Q337" i="7" s="1"/>
  <c r="P285" i="7"/>
  <c r="P289" i="7"/>
  <c r="P276" i="7"/>
  <c r="P282" i="7"/>
  <c r="P249" i="7"/>
  <c r="Q247" i="7"/>
  <c r="P434" i="7"/>
  <c r="Q434" i="7" s="1"/>
  <c r="P447" i="7"/>
  <c r="Q447" i="7" s="1"/>
  <c r="P384" i="7"/>
  <c r="Q384" i="7" s="1"/>
  <c r="P452" i="7"/>
  <c r="P422" i="7"/>
  <c r="Q422" i="7" s="1"/>
  <c r="P372" i="7"/>
  <c r="Q372" i="7" s="1"/>
  <c r="P540" i="7"/>
  <c r="Q540" i="7" s="1"/>
  <c r="P467" i="7"/>
  <c r="P424" i="7"/>
  <c r="Q424" i="7" s="1"/>
  <c r="P432" i="7"/>
  <c r="Q432" i="7" s="1"/>
  <c r="P445" i="7"/>
  <c r="Q445" i="7" s="1"/>
  <c r="P411" i="7"/>
  <c r="Q411" i="7" s="1"/>
  <c r="P456" i="7"/>
  <c r="Q456" i="7" s="1"/>
  <c r="P442" i="7"/>
  <c r="Q442" i="7" s="1"/>
  <c r="P370" i="7"/>
  <c r="P354" i="7"/>
  <c r="Q354" i="7" s="1"/>
  <c r="P376" i="7"/>
  <c r="Q376" i="7" s="1"/>
  <c r="P382" i="7"/>
  <c r="Q382" i="7" s="1"/>
  <c r="Q358" i="7"/>
  <c r="Q393" i="7" s="1"/>
  <c r="Q331" i="7"/>
  <c r="P286" i="7"/>
  <c r="P290" i="7"/>
  <c r="P283" i="7"/>
  <c r="P250" i="7"/>
  <c r="Q250" i="7" s="1"/>
  <c r="Q253" i="7"/>
  <c r="P450" i="7"/>
  <c r="Q450" i="7" s="1"/>
  <c r="P387" i="7"/>
  <c r="Q387" i="7" s="1"/>
  <c r="Q248" i="7"/>
  <c r="P415" i="7"/>
  <c r="Q415" i="7" s="1"/>
  <c r="F563" i="7"/>
  <c r="P537" i="7"/>
  <c r="Q537" i="7" s="1"/>
  <c r="P468" i="7"/>
  <c r="Q468" i="7" s="1"/>
  <c r="P529" i="7"/>
  <c r="Q529" i="7" s="1"/>
  <c r="P425" i="7"/>
  <c r="Q425" i="7" s="1"/>
  <c r="P433" i="7"/>
  <c r="Q433" i="7" s="1"/>
  <c r="P412" i="7"/>
  <c r="Q412" i="7" s="1"/>
  <c r="P419" i="7"/>
  <c r="Q419" i="7" s="1"/>
  <c r="P457" i="7"/>
  <c r="Q457" i="7" s="1"/>
  <c r="P449" i="7"/>
  <c r="Q449" i="7" s="1"/>
  <c r="P371" i="7"/>
  <c r="Q371" i="7" s="1"/>
  <c r="P355" i="7"/>
  <c r="Q355" i="7" s="1"/>
  <c r="P383" i="7"/>
  <c r="Q383" i="7" s="1"/>
  <c r="P377" i="7"/>
  <c r="Q377" i="7" s="1"/>
  <c r="P359" i="7"/>
  <c r="Q359" i="7" s="1"/>
  <c r="Q332" i="7"/>
  <c r="P272" i="7"/>
  <c r="P284" i="7"/>
  <c r="Q255" i="7"/>
  <c r="P530" i="7"/>
  <c r="P615" i="7"/>
  <c r="Q615" i="7" s="1"/>
  <c r="P461" i="7"/>
  <c r="Q461" i="7" s="1"/>
  <c r="P426" i="7"/>
  <c r="Q426" i="7" s="1"/>
  <c r="P420" i="7"/>
  <c r="Q420" i="7" s="1"/>
  <c r="P390" i="7"/>
  <c r="Q390" i="7" s="1"/>
  <c r="P378" i="7"/>
  <c r="Q378" i="7" s="1"/>
  <c r="P463" i="7"/>
  <c r="Q463" i="7" s="1"/>
  <c r="P436" i="7"/>
  <c r="Q436" i="7" s="1"/>
  <c r="P404" i="7"/>
  <c r="Q404" i="7" s="1"/>
  <c r="P364" i="7"/>
  <c r="Q364" i="7" s="1"/>
  <c r="P531" i="7"/>
  <c r="Q531" i="7" s="1"/>
  <c r="P462" i="7"/>
  <c r="Q462" i="7" s="1"/>
  <c r="P427" i="7"/>
  <c r="Q427" i="7" s="1"/>
  <c r="P435" i="7"/>
  <c r="Q435" i="7" s="1"/>
  <c r="P414" i="7"/>
  <c r="Q414" i="7" s="1"/>
  <c r="P421" i="7"/>
  <c r="P448" i="7"/>
  <c r="Q448" i="7" s="1"/>
  <c r="P451" i="7"/>
  <c r="Q451" i="7" s="1"/>
  <c r="P391" i="7"/>
  <c r="Q391" i="7" s="1"/>
  <c r="P361" i="7"/>
  <c r="Q361" i="7" s="1"/>
  <c r="P385" i="7"/>
  <c r="Q385" i="7" s="1"/>
  <c r="P379" i="7"/>
  <c r="Q379" i="7" s="1"/>
  <c r="Q336" i="7"/>
  <c r="Q338" i="7"/>
  <c r="P274" i="7"/>
  <c r="Q251" i="7"/>
  <c r="P532" i="7"/>
  <c r="Q532" i="7" s="1"/>
  <c r="Q334" i="7"/>
  <c r="P536" i="7"/>
  <c r="P453" i="7"/>
  <c r="Q453" i="7" s="1"/>
  <c r="Q328" i="7"/>
  <c r="P279" i="7"/>
  <c r="P280" i="7"/>
  <c r="Q252" i="7"/>
  <c r="P373" i="7"/>
  <c r="Q373" i="7" s="1"/>
  <c r="P281" i="7"/>
  <c r="Q321" i="7"/>
  <c r="P416" i="7"/>
  <c r="P429" i="7"/>
  <c r="Q429" i="7" s="1"/>
  <c r="P351" i="7"/>
  <c r="Q339" i="7"/>
  <c r="Q323" i="7"/>
  <c r="P405" i="7"/>
  <c r="Q405" i="7" s="1"/>
  <c r="Q335" i="7"/>
  <c r="P369" i="7"/>
  <c r="Q369" i="7" s="1"/>
  <c r="P437" i="7"/>
  <c r="Q437" i="7" s="1"/>
  <c r="Q340" i="7"/>
  <c r="P388" i="7"/>
  <c r="Q388" i="7" s="1"/>
  <c r="P288" i="7"/>
  <c r="P275" i="7"/>
  <c r="P408" i="7"/>
  <c r="Q408" i="7" s="1"/>
  <c r="P363" i="7"/>
  <c r="Q363" i="7" s="1"/>
  <c r="P269" i="7"/>
  <c r="P464" i="7"/>
  <c r="Q464" i="7" s="1"/>
  <c r="P446" i="7"/>
  <c r="Q446" i="7" s="1"/>
  <c r="Q322" i="7"/>
  <c r="P365" i="7"/>
  <c r="Q365" i="7" s="1"/>
  <c r="P397" i="7"/>
  <c r="F623" i="7"/>
  <c r="F621" i="7"/>
  <c r="F620" i="7"/>
  <c r="F571" i="7"/>
  <c r="F467" i="7"/>
  <c r="F452" i="7"/>
  <c r="F622" i="7"/>
  <c r="F624" i="7"/>
  <c r="F625" i="7"/>
  <c r="F614" i="7"/>
  <c r="F601" i="7"/>
  <c r="F597" i="7"/>
  <c r="F370" i="7"/>
  <c r="F607" i="7"/>
  <c r="F616" i="7"/>
  <c r="F334" i="7"/>
  <c r="F606" i="7"/>
  <c r="F602" i="7"/>
  <c r="F596" i="7"/>
  <c r="F608" i="7"/>
  <c r="F610" i="7"/>
  <c r="F336" i="7"/>
  <c r="F335" i="7"/>
  <c r="F328" i="7"/>
  <c r="F330" i="7"/>
  <c r="F332" i="7"/>
  <c r="F338" i="7"/>
  <c r="F340" i="7"/>
  <c r="F317" i="7"/>
  <c r="F323" i="7"/>
  <c r="F337" i="7"/>
  <c r="F603" i="7"/>
  <c r="F322" i="7"/>
  <c r="F321" i="7"/>
  <c r="F260" i="7"/>
  <c r="F174" i="7"/>
  <c r="F151" i="7"/>
  <c r="F344" i="7"/>
  <c r="F327" i="7"/>
  <c r="F157" i="7"/>
  <c r="F152" i="7"/>
  <c r="P346" i="7"/>
  <c r="P149" i="7"/>
  <c r="Q149" i="7" s="1"/>
  <c r="F331" i="7"/>
  <c r="F257" i="7"/>
  <c r="F262" i="7"/>
  <c r="F158" i="7"/>
  <c r="F153" i="7"/>
  <c r="F81" i="7"/>
  <c r="P345" i="7"/>
  <c r="Q345" i="7" s="1"/>
  <c r="P155" i="7"/>
  <c r="Q155" i="7" s="1"/>
  <c r="F258" i="7"/>
  <c r="F154" i="7"/>
  <c r="F149" i="7"/>
  <c r="F605" i="7"/>
  <c r="F339" i="7"/>
  <c r="F249" i="7"/>
  <c r="F238" i="7"/>
  <c r="F155" i="7"/>
  <c r="F148" i="7"/>
  <c r="F609" i="7"/>
  <c r="F329" i="7"/>
  <c r="F333" i="7"/>
  <c r="F162" i="7"/>
  <c r="F159" i="7"/>
  <c r="F147" i="7"/>
  <c r="F319" i="7"/>
  <c r="F173" i="7"/>
  <c r="F160" i="7"/>
  <c r="F150" i="7"/>
  <c r="F320" i="7"/>
  <c r="F236" i="7"/>
  <c r="F345" i="7"/>
  <c r="F161" i="7"/>
  <c r="F163" i="7"/>
  <c r="F346" i="7"/>
  <c r="P344" i="7"/>
  <c r="Q344" i="7" s="1"/>
  <c r="F318" i="7"/>
  <c r="F259" i="7"/>
  <c r="C622" i="7"/>
  <c r="H5" i="6"/>
  <c r="C236" i="7"/>
  <c r="C173" i="7"/>
  <c r="C148" i="7"/>
  <c r="C155" i="7"/>
  <c r="C163" i="7"/>
  <c r="C606" i="7"/>
  <c r="C605" i="7"/>
  <c r="C620" i="7"/>
  <c r="H7" i="6"/>
  <c r="C257" i="7"/>
  <c r="C258" i="7"/>
  <c r="C13" i="6"/>
  <c r="C12" i="6"/>
  <c r="C149" i="7"/>
  <c r="C596" i="7"/>
  <c r="C261" i="7"/>
  <c r="C262" i="7"/>
  <c r="C545" i="7"/>
  <c r="C157" i="7"/>
  <c r="C158" i="7"/>
  <c r="C601" i="7"/>
  <c r="C603" i="7"/>
  <c r="C602" i="7"/>
  <c r="C370" i="7"/>
  <c r="C162" i="7"/>
  <c r="C161" i="7"/>
  <c r="C259" i="7"/>
  <c r="C260" i="7"/>
  <c r="C51" i="6"/>
  <c r="C81" i="7"/>
  <c r="C10" i="6"/>
  <c r="F600" i="7"/>
  <c r="F599" i="7"/>
  <c r="P545" i="7"/>
  <c r="F604" i="7"/>
  <c r="F545" i="7"/>
  <c r="F598" i="7"/>
  <c r="P254" i="7"/>
  <c r="Q254" i="7" s="1"/>
  <c r="P368" i="7"/>
  <c r="Q368" i="7" s="1"/>
  <c r="F240" i="7"/>
  <c r="C604" i="7"/>
  <c r="C600" i="7"/>
  <c r="C8" i="6"/>
  <c r="C14" i="6"/>
  <c r="H9" i="6"/>
  <c r="C240" i="7"/>
  <c r="H16" i="6"/>
  <c r="C9" i="6"/>
  <c r="C599" i="7"/>
  <c r="C22" i="6"/>
  <c r="C17" i="6"/>
  <c r="H19" i="6"/>
  <c r="C18" i="6"/>
  <c r="C598" i="7"/>
  <c r="H18" i="6"/>
  <c r="H6" i="6"/>
  <c r="C15" i="6"/>
  <c r="C52" i="6"/>
  <c r="Q458" i="7" l="1"/>
  <c r="P398" i="7"/>
  <c r="P347" i="7"/>
  <c r="P469" i="7"/>
  <c r="P393" i="7"/>
  <c r="P164" i="7"/>
  <c r="P458" i="7"/>
  <c r="Q249" i="7"/>
  <c r="Q530" i="7"/>
  <c r="Q542" i="7" s="1"/>
  <c r="Q536" i="7"/>
  <c r="Q541" i="7"/>
  <c r="Q467" i="7"/>
  <c r="Q545" i="7"/>
  <c r="P547" i="7"/>
  <c r="Q421" i="7"/>
  <c r="Q452" i="7"/>
  <c r="Q416" i="7"/>
  <c r="Q370" i="7"/>
  <c r="Q351" i="7"/>
  <c r="Q320" i="7"/>
  <c r="Q240" i="7"/>
  <c r="Q147" i="7"/>
  <c r="Q164" i="7" s="1"/>
  <c r="Q346" i="7"/>
  <c r="P271" i="7"/>
  <c r="P273" i="7"/>
  <c r="P291" i="7" l="1"/>
  <c r="Q23" i="7"/>
  <c r="Q24" i="7"/>
  <c r="Q54" i="7"/>
  <c r="Q55" i="7"/>
  <c r="Q39" i="7"/>
  <c r="Q41" i="7"/>
  <c r="Q40" i="7"/>
  <c r="Q45" i="7"/>
  <c r="E592" i="7" l="1"/>
  <c r="D592" i="7"/>
  <c r="C592" i="7"/>
  <c r="F592" i="7"/>
  <c r="Q59" i="7" l="1"/>
  <c r="Q25" i="7"/>
  <c r="Q47" i="7"/>
  <c r="Q27" i="7"/>
  <c r="F56" i="7"/>
  <c r="Q42" i="7"/>
  <c r="Q60" i="7"/>
  <c r="Q56" i="7"/>
  <c r="F60" i="7"/>
  <c r="Q26" i="7"/>
  <c r="F27" i="7"/>
  <c r="F25" i="7"/>
  <c r="F26" i="7"/>
  <c r="F59" i="7"/>
  <c r="F42" i="7"/>
  <c r="F47" i="7"/>
  <c r="Q63" i="7" l="1"/>
  <c r="Q72" i="7"/>
  <c r="F73" i="7"/>
  <c r="Q73" i="7"/>
  <c r="F72" i="7"/>
  <c r="D66" i="7"/>
  <c r="Q66" i="7" s="1"/>
  <c r="Q71" i="7"/>
  <c r="Q74" i="7"/>
  <c r="F68" i="7"/>
  <c r="F70" i="7"/>
  <c r="E66" i="7"/>
  <c r="F66" i="7"/>
  <c r="C66" i="7"/>
  <c r="F69" i="7"/>
  <c r="F71" i="7"/>
  <c r="F74" i="7"/>
  <c r="F67" i="7"/>
  <c r="Q75" i="7" l="1"/>
  <c r="D216" i="7"/>
  <c r="Q216" i="7" s="1"/>
  <c r="D201" i="7"/>
  <c r="Q201" i="7" s="1"/>
  <c r="D491" i="7"/>
  <c r="Q491" i="7" s="1"/>
  <c r="D218" i="7"/>
  <c r="Q218" i="7" s="1"/>
  <c r="D503" i="7"/>
  <c r="Q503" i="7" s="1"/>
  <c r="D223" i="7"/>
  <c r="Q223" i="7" s="1"/>
  <c r="D502" i="7"/>
  <c r="Q502" i="7" s="1"/>
  <c r="D205" i="7"/>
  <c r="Q205" i="7" s="1"/>
  <c r="D225" i="7"/>
  <c r="Q225" i="7" s="1"/>
  <c r="D494" i="7"/>
  <c r="Q494" i="7" s="1"/>
  <c r="D224" i="7"/>
  <c r="Q224" i="7" s="1"/>
  <c r="D493" i="7"/>
  <c r="Q493" i="7" s="1"/>
  <c r="D219" i="7"/>
  <c r="Q219" i="7" s="1"/>
  <c r="D222" i="7"/>
  <c r="Q222" i="7" s="1"/>
  <c r="D488" i="7"/>
  <c r="Q488" i="7" s="1"/>
  <c r="D495" i="7"/>
  <c r="Q495" i="7" s="1"/>
  <c r="D496" i="7"/>
  <c r="Q496" i="7" s="1"/>
  <c r="D202" i="7"/>
  <c r="Q202" i="7" s="1"/>
  <c r="D203" i="7"/>
  <c r="Q203" i="7" s="1"/>
  <c r="D490" i="7"/>
  <c r="Q490" i="7" s="1"/>
  <c r="D497" i="7"/>
  <c r="Q497" i="7" s="1"/>
  <c r="D489" i="7"/>
  <c r="Q489" i="7" s="1"/>
  <c r="D199" i="7"/>
  <c r="Q199" i="7" s="1"/>
  <c r="D492" i="7"/>
  <c r="Q492" i="7" s="1"/>
  <c r="D230" i="7"/>
  <c r="Q230" i="7" s="1"/>
  <c r="D231" i="7"/>
  <c r="Q231" i="7" s="1"/>
  <c r="D204" i="7"/>
  <c r="Q204" i="7" s="1"/>
  <c r="D499" i="7"/>
  <c r="Q499" i="7" s="1"/>
  <c r="D498" i="7"/>
  <c r="Q498" i="7" s="1"/>
  <c r="D221" i="7"/>
  <c r="Q221" i="7" s="1"/>
  <c r="D217" i="7"/>
  <c r="Q217" i="7" s="1"/>
  <c r="D220" i="7"/>
  <c r="Q220" i="7" s="1"/>
  <c r="D200" i="7"/>
  <c r="Q200" i="7" s="1"/>
  <c r="D487" i="7"/>
  <c r="Q487" i="7" s="1"/>
  <c r="F216" i="7"/>
  <c r="C216" i="7"/>
  <c r="E216" i="7"/>
  <c r="D210" i="7"/>
  <c r="Q210" i="7" s="1"/>
  <c r="D208" i="7"/>
  <c r="Q208" i="7" s="1"/>
  <c r="D501" i="7"/>
  <c r="Q501" i="7" s="1"/>
  <c r="D229" i="7"/>
  <c r="Q229" i="7" s="1"/>
  <c r="D197" i="7"/>
  <c r="Q197" i="7" s="1"/>
  <c r="D206" i="7"/>
  <c r="Q206" i="7" s="1"/>
  <c r="D214" i="7"/>
  <c r="Q214" i="7" s="1"/>
  <c r="F498" i="7"/>
  <c r="C498" i="7"/>
  <c r="E498" i="7"/>
  <c r="D213" i="7"/>
  <c r="Q213" i="7" s="1"/>
  <c r="D228" i="7"/>
  <c r="Q228" i="7" s="1"/>
  <c r="E211" i="7"/>
  <c r="D211" i="7"/>
  <c r="Q211" i="7" s="1"/>
  <c r="C211" i="7"/>
  <c r="F211" i="7"/>
  <c r="F491" i="7"/>
  <c r="C491" i="7"/>
  <c r="E491" i="7"/>
  <c r="F205" i="7"/>
  <c r="C205" i="7"/>
  <c r="E205" i="7"/>
  <c r="F502" i="7"/>
  <c r="C502" i="7"/>
  <c r="E502" i="7"/>
  <c r="F488" i="7"/>
  <c r="C488" i="7"/>
  <c r="E488" i="7"/>
  <c r="F225" i="7"/>
  <c r="C225" i="7"/>
  <c r="E225" i="7"/>
  <c r="E208" i="7"/>
  <c r="C208" i="7"/>
  <c r="F208" i="7"/>
  <c r="F200" i="7"/>
  <c r="C200" i="7"/>
  <c r="E200" i="7"/>
  <c r="F219" i="7"/>
  <c r="C219" i="7"/>
  <c r="E219" i="7"/>
  <c r="D209" i="7"/>
  <c r="Q209" i="7" s="1"/>
  <c r="F230" i="7"/>
  <c r="C230" i="7"/>
  <c r="E230" i="7"/>
  <c r="F224" i="7"/>
  <c r="C224" i="7"/>
  <c r="E224" i="7"/>
  <c r="F202" i="7"/>
  <c r="C202" i="7"/>
  <c r="E202" i="7"/>
  <c r="F493" i="7"/>
  <c r="C493" i="7"/>
  <c r="E493" i="7"/>
  <c r="F218" i="7"/>
  <c r="C218" i="7"/>
  <c r="E218" i="7"/>
  <c r="F215" i="7"/>
  <c r="E215" i="7"/>
  <c r="C215" i="7"/>
  <c r="D215" i="7"/>
  <c r="Q215" i="7" s="1"/>
  <c r="F206" i="7"/>
  <c r="C206" i="7"/>
  <c r="E206" i="7"/>
  <c r="F196" i="7"/>
  <c r="E196" i="7"/>
  <c r="C196" i="7"/>
  <c r="D196" i="7"/>
  <c r="Q196" i="7" s="1"/>
  <c r="F501" i="7"/>
  <c r="C501" i="7"/>
  <c r="E501" i="7"/>
  <c r="F497" i="7"/>
  <c r="C497" i="7"/>
  <c r="E497" i="7"/>
  <c r="F221" i="7"/>
  <c r="C221" i="7"/>
  <c r="E221" i="7"/>
  <c r="F199" i="7"/>
  <c r="C199" i="7"/>
  <c r="E199" i="7"/>
  <c r="F490" i="7"/>
  <c r="C490" i="7"/>
  <c r="E490" i="7"/>
  <c r="F212" i="7"/>
  <c r="E212" i="7"/>
  <c r="F209" i="7"/>
  <c r="C209" i="7"/>
  <c r="E209" i="7"/>
  <c r="D198" i="7"/>
  <c r="Q198" i="7" s="1"/>
  <c r="F231" i="7"/>
  <c r="C231" i="7"/>
  <c r="E231" i="7"/>
  <c r="F203" i="7"/>
  <c r="C203" i="7"/>
  <c r="E203" i="7"/>
  <c r="F222" i="7"/>
  <c r="C222" i="7"/>
  <c r="E222" i="7"/>
  <c r="F494" i="7"/>
  <c r="C494" i="7"/>
  <c r="E494" i="7"/>
  <c r="C212" i="7"/>
  <c r="D212" i="7"/>
  <c r="Q212" i="7" s="1"/>
  <c r="F198" i="7"/>
  <c r="C198" i="7"/>
  <c r="E198" i="7"/>
  <c r="F499" i="7"/>
  <c r="C499" i="7"/>
  <c r="E499" i="7"/>
  <c r="F496" i="7"/>
  <c r="C496" i="7"/>
  <c r="E496" i="7"/>
  <c r="F223" i="7"/>
  <c r="C223" i="7"/>
  <c r="E223" i="7"/>
  <c r="F220" i="7"/>
  <c r="C220" i="7"/>
  <c r="E220" i="7"/>
  <c r="F204" i="7"/>
  <c r="C204" i="7"/>
  <c r="E204" i="7"/>
  <c r="F201" i="7"/>
  <c r="C201" i="7"/>
  <c r="E201" i="7"/>
  <c r="F503" i="7"/>
  <c r="C503" i="7"/>
  <c r="E503" i="7"/>
  <c r="F495" i="7"/>
  <c r="C495" i="7"/>
  <c r="E495" i="7"/>
  <c r="F492" i="7"/>
  <c r="C492" i="7"/>
  <c r="E492" i="7"/>
  <c r="F489" i="7"/>
  <c r="C489" i="7"/>
  <c r="E489" i="7"/>
  <c r="F487" i="7"/>
  <c r="C487" i="7"/>
  <c r="E487" i="7"/>
  <c r="F217" i="7"/>
  <c r="C217" i="7"/>
  <c r="E217" i="7"/>
  <c r="E214" i="7"/>
  <c r="C214" i="7"/>
  <c r="F214" i="7"/>
  <c r="F213" i="7"/>
  <c r="C213" i="7"/>
  <c r="E213" i="7"/>
  <c r="F210" i="7"/>
  <c r="C210" i="7"/>
  <c r="E210" i="7"/>
  <c r="F207" i="7"/>
  <c r="E207" i="7"/>
  <c r="C207" i="7"/>
  <c r="D207" i="7"/>
  <c r="Q207" i="7" s="1"/>
  <c r="F197" i="7"/>
  <c r="C197" i="7"/>
  <c r="E197" i="7"/>
  <c r="E229" i="7"/>
  <c r="C229" i="7"/>
  <c r="F229" i="7"/>
  <c r="F228" i="7"/>
  <c r="C228" i="7"/>
  <c r="E228" i="7"/>
  <c r="E500" i="7"/>
  <c r="D500" i="7"/>
  <c r="Q500" i="7" s="1"/>
  <c r="C500" i="7"/>
  <c r="F500" i="7"/>
  <c r="D242" i="7" l="1"/>
  <c r="Q242" i="7" s="1"/>
  <c r="F242" i="7"/>
  <c r="C242" i="7"/>
  <c r="E242" i="7"/>
  <c r="D269" i="7"/>
  <c r="Q269" i="7" s="1"/>
  <c r="Q273" i="7"/>
  <c r="Q271" i="7"/>
  <c r="Q270" i="7"/>
  <c r="Q290" i="7"/>
  <c r="Q274" i="7"/>
  <c r="Q287" i="7"/>
  <c r="Q281" i="7"/>
  <c r="Q288" i="7"/>
  <c r="Q282" i="7"/>
  <c r="Q285" i="7"/>
  <c r="Q283" i="7"/>
  <c r="Q275" i="7"/>
  <c r="Q268" i="7"/>
  <c r="Q284" i="7"/>
  <c r="Q280" i="7"/>
  <c r="Q289" i="7"/>
  <c r="Q279" i="7"/>
  <c r="Q276" i="7"/>
  <c r="Q272" i="7"/>
  <c r="Q286" i="7"/>
  <c r="F269" i="7"/>
  <c r="C269" i="7"/>
  <c r="E269" i="7"/>
  <c r="D396" i="7" l="1"/>
  <c r="D397" i="7"/>
  <c r="F396" i="7"/>
  <c r="C396" i="7"/>
  <c r="E396" i="7"/>
  <c r="F397" i="7"/>
  <c r="C397" i="7"/>
  <c r="E397" i="7"/>
  <c r="Q398" i="7" l="1"/>
  <c r="D235" i="7"/>
  <c r="Q235" i="7" s="1"/>
  <c r="W472" i="2"/>
  <c r="P578" i="7" s="1"/>
  <c r="Q578" i="7" s="1"/>
  <c r="W470" i="2"/>
  <c r="P592" i="7" s="1"/>
  <c r="W393" i="2"/>
  <c r="P261" i="7" s="1"/>
  <c r="W150" i="2"/>
  <c r="P527" i="7" s="1"/>
  <c r="W488" i="2"/>
  <c r="P599" i="7" s="1"/>
  <c r="Q599" i="7" s="1"/>
  <c r="W483" i="2"/>
  <c r="P589" i="7" s="1"/>
  <c r="Q589" i="7" s="1"/>
  <c r="W476" i="2"/>
  <c r="P582" i="7" s="1"/>
  <c r="Q582" i="7" s="1"/>
  <c r="W477" i="2"/>
  <c r="P583" i="7" s="1"/>
  <c r="Q583" i="7" s="1"/>
  <c r="W482" i="2"/>
  <c r="P588" i="7" s="1"/>
  <c r="Q588" i="7" s="1"/>
  <c r="P317" i="7"/>
  <c r="Q317" i="7" s="1"/>
  <c r="W182" i="2"/>
  <c r="W489" i="2"/>
  <c r="P600" i="7" s="1"/>
  <c r="Q600" i="7" s="1"/>
  <c r="W503" i="2"/>
  <c r="P563" i="7" s="1"/>
  <c r="W471" i="2"/>
  <c r="P610" i="7" s="1"/>
  <c r="W479" i="2"/>
  <c r="P585" i="7" s="1"/>
  <c r="Q585" i="7" s="1"/>
  <c r="W183" i="2"/>
  <c r="P318" i="7" s="1"/>
  <c r="Q318" i="7" s="1"/>
  <c r="W481" i="2"/>
  <c r="P587" i="7" s="1"/>
  <c r="Q587" i="7" s="1"/>
  <c r="W469" i="2"/>
  <c r="P616" i="7" s="1"/>
  <c r="W523" i="2"/>
  <c r="P620" i="7" s="1"/>
  <c r="W512" i="2"/>
  <c r="P557" i="7" s="1"/>
  <c r="Q557" i="7" s="1"/>
  <c r="W509" i="2"/>
  <c r="P552" i="7" s="1"/>
  <c r="Q552" i="7" s="1"/>
  <c r="W518" i="2"/>
  <c r="P561" i="7" s="1"/>
  <c r="Q561" i="7" s="1"/>
  <c r="W473" i="2"/>
  <c r="P579" i="7" s="1"/>
  <c r="Q579" i="7" s="1"/>
  <c r="W490" i="2"/>
  <c r="P601" i="7" s="1"/>
  <c r="Q601" i="7" s="1"/>
  <c r="W504" i="2"/>
  <c r="P564" i="7" s="1"/>
  <c r="Q564" i="7" s="1"/>
  <c r="W474" i="2"/>
  <c r="P580" i="7" s="1"/>
  <c r="Q580" i="7" s="1"/>
  <c r="W478" i="2"/>
  <c r="P584" i="7" s="1"/>
  <c r="Q584" i="7" s="1"/>
  <c r="W496" i="2"/>
  <c r="P607" i="7" s="1"/>
  <c r="Q607" i="7" s="1"/>
  <c r="W492" i="2"/>
  <c r="P603" i="7" s="1"/>
  <c r="Q603" i="7" s="1"/>
  <c r="W507" i="2"/>
  <c r="P550" i="7" s="1"/>
  <c r="Q550" i="7" s="1"/>
  <c r="W486" i="2"/>
  <c r="P597" i="7" s="1"/>
  <c r="Q597" i="7" s="1"/>
  <c r="W528" i="2"/>
  <c r="P625" i="7" s="1"/>
  <c r="Q625" i="7" s="1"/>
  <c r="W497" i="2"/>
  <c r="P608" i="7" s="1"/>
  <c r="Q608" i="7" s="1"/>
  <c r="W517" i="2"/>
  <c r="P555" i="7" s="1"/>
  <c r="Q555" i="7" s="1"/>
  <c r="W399" i="2"/>
  <c r="P257" i="7" s="1"/>
  <c r="Q257" i="7" s="1"/>
  <c r="W406" i="2"/>
  <c r="P259" i="7" s="1"/>
  <c r="Q259" i="7" s="1"/>
  <c r="W475" i="2"/>
  <c r="P581" i="7" s="1"/>
  <c r="Q581" i="7" s="1"/>
  <c r="W493" i="2"/>
  <c r="P604" i="7" s="1"/>
  <c r="Q604" i="7" s="1"/>
  <c r="W510" i="2"/>
  <c r="P553" i="7" s="1"/>
  <c r="Q553" i="7" s="1"/>
  <c r="W499" i="2"/>
  <c r="P576" i="7" s="1"/>
  <c r="Q576" i="7" s="1"/>
  <c r="W400" i="2"/>
  <c r="P258" i="7" s="1"/>
  <c r="Q258" i="7" s="1"/>
  <c r="W407" i="2"/>
  <c r="P260" i="7" s="1"/>
  <c r="Q260" i="7" s="1"/>
  <c r="W513" i="2"/>
  <c r="P558" i="7" s="1"/>
  <c r="Q558" i="7" s="1"/>
  <c r="W394" i="2"/>
  <c r="P262" i="7" s="1"/>
  <c r="Q262" i="7" s="1"/>
  <c r="W498" i="2"/>
  <c r="P609" i="7" s="1"/>
  <c r="Q609" i="7" s="1"/>
  <c r="W511" i="2"/>
  <c r="P556" i="7" s="1"/>
  <c r="Q556" i="7" s="1"/>
  <c r="W516" i="2"/>
  <c r="P554" i="7" s="1"/>
  <c r="Q554" i="7" s="1"/>
  <c r="W515" i="2"/>
  <c r="P560" i="7" s="1"/>
  <c r="Q560" i="7" s="1"/>
  <c r="W484" i="2"/>
  <c r="P590" i="7" s="1"/>
  <c r="Q590" i="7" s="1"/>
  <c r="W480" i="2"/>
  <c r="P586" i="7" s="1"/>
  <c r="Q586" i="7" s="1"/>
  <c r="W487" i="2"/>
  <c r="P598" i="7" s="1"/>
  <c r="Q598" i="7" s="1"/>
  <c r="W500" i="2"/>
  <c r="P577" i="7" s="1"/>
  <c r="Q577" i="7" s="1"/>
  <c r="W501" i="2"/>
  <c r="P596" i="7" s="1"/>
  <c r="Q596" i="7" s="1"/>
  <c r="W485" i="2"/>
  <c r="P591" i="7" s="1"/>
  <c r="Q591" i="7" s="1"/>
  <c r="W508" i="2"/>
  <c r="P551" i="7" s="1"/>
  <c r="Q551" i="7" s="1"/>
  <c r="W519" i="2"/>
  <c r="P562" i="7" s="1"/>
  <c r="Q562" i="7" s="1"/>
  <c r="W514" i="2"/>
  <c r="P559" i="7" s="1"/>
  <c r="Q559" i="7" s="1"/>
  <c r="W494" i="2"/>
  <c r="P605" i="7" s="1"/>
  <c r="Q605" i="7" s="1"/>
  <c r="W491" i="2"/>
  <c r="P602" i="7" s="1"/>
  <c r="Q602" i="7" s="1"/>
  <c r="W495" i="2"/>
  <c r="P606" i="7" s="1"/>
  <c r="Q606" i="7" s="1"/>
  <c r="W147" i="2"/>
  <c r="P310" i="7" s="1"/>
  <c r="W152" i="2"/>
  <c r="P303" i="7" s="1"/>
  <c r="Q303" i="7" s="1"/>
  <c r="W157" i="2"/>
  <c r="P308" i="7" s="1"/>
  <c r="Q308" i="7" s="1"/>
  <c r="W164" i="2"/>
  <c r="P299" i="7" s="1"/>
  <c r="Q299" i="7" s="1"/>
  <c r="W168" i="2"/>
  <c r="P313" i="7" s="1"/>
  <c r="Q313" i="7" s="1"/>
  <c r="W181" i="2"/>
  <c r="P316" i="7" s="1"/>
  <c r="Q316" i="7" s="1"/>
  <c r="W169" i="2"/>
  <c r="P314" i="7" s="1"/>
  <c r="Q314" i="7" s="1"/>
  <c r="W176" i="2"/>
  <c r="P295" i="7" s="1"/>
  <c r="Q295" i="7" s="1"/>
  <c r="W148" i="2"/>
  <c r="P311" i="7" s="1"/>
  <c r="Q311" i="7" s="1"/>
  <c r="W170" i="2"/>
  <c r="P315" i="7" s="1"/>
  <c r="Q315" i="7" s="1"/>
  <c r="W166" i="2"/>
  <c r="P301" i="7" s="1"/>
  <c r="Q301" i="7" s="1"/>
  <c r="W177" i="2"/>
  <c r="P296" i="7" s="1"/>
  <c r="Q296" i="7" s="1"/>
  <c r="W162" i="2"/>
  <c r="P297" i="7" s="1"/>
  <c r="Q297" i="7" s="1"/>
  <c r="W154" i="2"/>
  <c r="P305" i="7" s="1"/>
  <c r="Q305" i="7" s="1"/>
  <c r="W163" i="2"/>
  <c r="P298" i="7" s="1"/>
  <c r="Q298" i="7" s="1"/>
  <c r="W158" i="2"/>
  <c r="P309" i="7" s="1"/>
  <c r="Q309" i="7" s="1"/>
  <c r="W165" i="2"/>
  <c r="P300" i="7" s="1"/>
  <c r="Q300" i="7" s="1"/>
  <c r="W156" i="2"/>
  <c r="P307" i="7" s="1"/>
  <c r="Q307" i="7" s="1"/>
  <c r="W175" i="2"/>
  <c r="P294" i="7" s="1"/>
  <c r="Q294" i="7" s="1"/>
  <c r="W155" i="2"/>
  <c r="P306" i="7" s="1"/>
  <c r="Q306" i="7" s="1"/>
  <c r="W167" i="2"/>
  <c r="P302" i="7" s="1"/>
  <c r="Q302" i="7" s="1"/>
  <c r="W149" i="2"/>
  <c r="P312" i="7" s="1"/>
  <c r="Q312" i="7" s="1"/>
  <c r="W153" i="2"/>
  <c r="P304" i="7" s="1"/>
  <c r="Q304" i="7" s="1"/>
  <c r="F235" i="7"/>
  <c r="E235" i="7"/>
  <c r="W433" i="2"/>
  <c r="W321" i="2"/>
  <c r="W233" i="2"/>
  <c r="W185" i="2"/>
  <c r="W105" i="2"/>
  <c r="W97" i="2"/>
  <c r="W89" i="2"/>
  <c r="W81" i="2"/>
  <c r="W73" i="2"/>
  <c r="W520" i="2"/>
  <c r="W456" i="2"/>
  <c r="W440" i="2"/>
  <c r="W432" i="2"/>
  <c r="W408" i="2"/>
  <c r="W376" i="2"/>
  <c r="W368" i="2"/>
  <c r="W360" i="2"/>
  <c r="W336" i="2"/>
  <c r="W328" i="2"/>
  <c r="W320" i="2"/>
  <c r="W288" i="2"/>
  <c r="W272" i="2"/>
  <c r="W248" i="2"/>
  <c r="W240" i="2"/>
  <c r="W232" i="2"/>
  <c r="W224" i="2"/>
  <c r="W216" i="2"/>
  <c r="W208" i="2"/>
  <c r="W200" i="2"/>
  <c r="W192" i="2"/>
  <c r="W184" i="2"/>
  <c r="W160" i="2"/>
  <c r="W144" i="2"/>
  <c r="W128" i="2"/>
  <c r="W120" i="2"/>
  <c r="W112" i="2"/>
  <c r="W104" i="2"/>
  <c r="W96" i="2"/>
  <c r="W88" i="2"/>
  <c r="W80" i="2"/>
  <c r="W72" i="2"/>
  <c r="W521" i="2"/>
  <c r="W361" i="2"/>
  <c r="W273" i="2"/>
  <c r="W217" i="2"/>
  <c r="W145" i="2"/>
  <c r="W527" i="2"/>
  <c r="W431" i="2"/>
  <c r="W391" i="2"/>
  <c r="W375" i="2"/>
  <c r="W359" i="2"/>
  <c r="W335" i="2"/>
  <c r="W327" i="2"/>
  <c r="W319" i="2"/>
  <c r="W287" i="2"/>
  <c r="W279" i="2"/>
  <c r="W271" i="2"/>
  <c r="W247" i="2"/>
  <c r="W239" i="2"/>
  <c r="W231" i="2"/>
  <c r="W223" i="2"/>
  <c r="W215" i="2"/>
  <c r="W207" i="2"/>
  <c r="W199" i="2"/>
  <c r="W191" i="2"/>
  <c r="W159" i="2"/>
  <c r="W151" i="2"/>
  <c r="W143" i="2"/>
  <c r="W127" i="2"/>
  <c r="W119" i="2"/>
  <c r="W111" i="2"/>
  <c r="W103" i="2"/>
  <c r="W95" i="2"/>
  <c r="W87" i="2"/>
  <c r="W79" i="2"/>
  <c r="W15" i="2"/>
  <c r="W7" i="2"/>
  <c r="W409" i="2"/>
  <c r="W337" i="2"/>
  <c r="W225" i="2"/>
  <c r="W113" i="2"/>
  <c r="W439" i="2"/>
  <c r="W367" i="2"/>
  <c r="W526" i="2"/>
  <c r="W502" i="2"/>
  <c r="W462" i="2"/>
  <c r="W438" i="2"/>
  <c r="W430" i="2"/>
  <c r="W398" i="2"/>
  <c r="W374" i="2"/>
  <c r="W366" i="2"/>
  <c r="W334" i="2"/>
  <c r="W326" i="2"/>
  <c r="W318" i="2"/>
  <c r="W294" i="2"/>
  <c r="W286" i="2"/>
  <c r="W278" i="2"/>
  <c r="W246" i="2"/>
  <c r="W238" i="2"/>
  <c r="W230" i="2"/>
  <c r="W222" i="2"/>
  <c r="W214" i="2"/>
  <c r="W206" i="2"/>
  <c r="W198" i="2"/>
  <c r="W190" i="2"/>
  <c r="W174" i="2"/>
  <c r="W142" i="2"/>
  <c r="W118" i="2"/>
  <c r="W110" i="2"/>
  <c r="W102" i="2"/>
  <c r="W94" i="2"/>
  <c r="W86" i="2"/>
  <c r="W78" i="2"/>
  <c r="W14" i="2"/>
  <c r="W6" i="2"/>
  <c r="W505" i="2"/>
  <c r="W457" i="2"/>
  <c r="W401" i="2"/>
  <c r="W329" i="2"/>
  <c r="W209" i="2"/>
  <c r="W525" i="2"/>
  <c r="W437" i="2"/>
  <c r="W405" i="2"/>
  <c r="W397" i="2"/>
  <c r="W389" i="2"/>
  <c r="W373" i="2"/>
  <c r="W365" i="2"/>
  <c r="W333" i="2"/>
  <c r="W325" i="2"/>
  <c r="W293" i="2"/>
  <c r="W277" i="2"/>
  <c r="W245" i="2"/>
  <c r="W237" i="2"/>
  <c r="W229" i="2"/>
  <c r="W221" i="2"/>
  <c r="W213" i="2"/>
  <c r="W205" i="2"/>
  <c r="W197" i="2"/>
  <c r="W189" i="2"/>
  <c r="W173" i="2"/>
  <c r="W141" i="2"/>
  <c r="W117" i="2"/>
  <c r="W109" i="2"/>
  <c r="W101" i="2"/>
  <c r="W93" i="2"/>
  <c r="W85" i="2"/>
  <c r="W77" i="2"/>
  <c r="W13" i="2"/>
  <c r="W369" i="2"/>
  <c r="W249" i="2"/>
  <c r="W201" i="2"/>
  <c r="W161" i="2"/>
  <c r="W524" i="2"/>
  <c r="W468" i="2"/>
  <c r="W436" i="2"/>
  <c r="W404" i="2"/>
  <c r="W396" i="2"/>
  <c r="W372" i="2"/>
  <c r="W364" i="2"/>
  <c r="W332" i="2"/>
  <c r="W324" i="2"/>
  <c r="W300" i="2"/>
  <c r="W276" i="2"/>
  <c r="W244" i="2"/>
  <c r="W236" i="2"/>
  <c r="W228" i="2"/>
  <c r="W220" i="2"/>
  <c r="W212" i="2"/>
  <c r="W204" i="2"/>
  <c r="W196" i="2"/>
  <c r="W188" i="2"/>
  <c r="W180" i="2"/>
  <c r="W172" i="2"/>
  <c r="W116" i="2"/>
  <c r="W108" i="2"/>
  <c r="W100" i="2"/>
  <c r="W92" i="2"/>
  <c r="W84" i="2"/>
  <c r="W76" i="2"/>
  <c r="W241" i="2"/>
  <c r="W193" i="2"/>
  <c r="W121" i="2"/>
  <c r="W467" i="2"/>
  <c r="W459" i="2"/>
  <c r="W435" i="2"/>
  <c r="W403" i="2"/>
  <c r="W395" i="2"/>
  <c r="W387" i="2"/>
  <c r="W371" i="2"/>
  <c r="W363" i="2"/>
  <c r="W331" i="2"/>
  <c r="W323" i="2"/>
  <c r="W299" i="2"/>
  <c r="W275" i="2"/>
  <c r="W243" i="2"/>
  <c r="W235" i="2"/>
  <c r="W227" i="2"/>
  <c r="W219" i="2"/>
  <c r="W211" i="2"/>
  <c r="W203" i="2"/>
  <c r="W195" i="2"/>
  <c r="W187" i="2"/>
  <c r="W179" i="2"/>
  <c r="W171" i="2"/>
  <c r="W115" i="2"/>
  <c r="W107" i="2"/>
  <c r="W99" i="2"/>
  <c r="W91" i="2"/>
  <c r="W83" i="2"/>
  <c r="W75" i="2"/>
  <c r="W522" i="2"/>
  <c r="W506" i="2"/>
  <c r="W466" i="2"/>
  <c r="W458" i="2"/>
  <c r="W434" i="2"/>
  <c r="W410" i="2"/>
  <c r="W402" i="2"/>
  <c r="W386" i="2"/>
  <c r="W370" i="2"/>
  <c r="W362" i="2"/>
  <c r="W338" i="2"/>
  <c r="W330" i="2"/>
  <c r="W322" i="2"/>
  <c r="W274" i="2"/>
  <c r="W250" i="2"/>
  <c r="W242" i="2"/>
  <c r="W234" i="2"/>
  <c r="W226" i="2"/>
  <c r="W218" i="2"/>
  <c r="W210" i="2"/>
  <c r="W202" i="2"/>
  <c r="W194" i="2"/>
  <c r="W186" i="2"/>
  <c r="W178" i="2"/>
  <c r="W146" i="2"/>
  <c r="W122" i="2"/>
  <c r="W114" i="2"/>
  <c r="W106" i="2"/>
  <c r="W98" i="2"/>
  <c r="W90" i="2"/>
  <c r="W82" i="2"/>
  <c r="C235" i="7"/>
  <c r="W74" i="2"/>
  <c r="Q261" i="7" l="1"/>
  <c r="P263" i="7"/>
  <c r="P542" i="7"/>
  <c r="Q527" i="7"/>
  <c r="Q592" i="7"/>
  <c r="P593" i="7"/>
  <c r="Q620" i="7"/>
  <c r="Q626" i="7" s="1"/>
  <c r="P626" i="7"/>
  <c r="Q610" i="7"/>
  <c r="P611" i="7"/>
  <c r="P617" i="7"/>
  <c r="Q616" i="7"/>
  <c r="Q617" i="7" s="1"/>
  <c r="Q310" i="7"/>
  <c r="P341" i="7"/>
  <c r="P565" i="7"/>
  <c r="Q563" i="7"/>
  <c r="Q14" i="7" l="1"/>
  <c r="P14" i="7"/>
  <c r="P264" i="7"/>
</calcChain>
</file>

<file path=xl/sharedStrings.xml><?xml version="1.0" encoding="utf-8"?>
<sst xmlns="http://schemas.openxmlformats.org/spreadsheetml/2006/main" count="6038" uniqueCount="1275">
  <si>
    <t>MSRP</t>
  </si>
  <si>
    <t>S18093010</t>
  </si>
  <si>
    <t>Z8900104010</t>
  </si>
  <si>
    <t>Z8900105010</t>
  </si>
  <si>
    <t>Cat</t>
  </si>
  <si>
    <t>Style Nbr</t>
  </si>
  <si>
    <t>Style Name</t>
  </si>
  <si>
    <t>Wholesale</t>
  </si>
  <si>
    <t>Extra Info</t>
  </si>
  <si>
    <t>Style First Season</t>
  </si>
  <si>
    <t>Color Nbr</t>
  </si>
  <si>
    <t>Color Name</t>
  </si>
  <si>
    <t>Color First Season</t>
  </si>
  <si>
    <t>A</t>
  </si>
  <si>
    <t>CORE</t>
  </si>
  <si>
    <t>W18</t>
  </si>
  <si>
    <t>electric lime/silver reflex</t>
  </si>
  <si>
    <t>S23</t>
  </si>
  <si>
    <t>S21</t>
  </si>
  <si>
    <t>S22</t>
  </si>
  <si>
    <t>light black</t>
  </si>
  <si>
    <t>belgian blue</t>
  </si>
  <si>
    <t>silver gray</t>
  </si>
  <si>
    <t>W21</t>
  </si>
  <si>
    <t>dark gray</t>
  </si>
  <si>
    <t>W22</t>
  </si>
  <si>
    <t>clay</t>
  </si>
  <si>
    <t>black</t>
  </si>
  <si>
    <t>light black/black</t>
  </si>
  <si>
    <t>purple mist</t>
  </si>
  <si>
    <t>ivory</t>
  </si>
  <si>
    <t>night shade</t>
  </si>
  <si>
    <t>rich red</t>
  </si>
  <si>
    <t>white/black</t>
  </si>
  <si>
    <t>light black/dark gray</t>
  </si>
  <si>
    <t>silver moon</t>
  </si>
  <si>
    <t>electric lime/dark gray</t>
  </si>
  <si>
    <t>deep purple</t>
  </si>
  <si>
    <t>twilight blue</t>
  </si>
  <si>
    <t>light black/silver gray</t>
  </si>
  <si>
    <t>Core Mesh 3 SS</t>
  </si>
  <si>
    <t>S17</t>
  </si>
  <si>
    <t>white</t>
  </si>
  <si>
    <t>Core Mesh 3 Sleeveless</t>
  </si>
  <si>
    <t>Rosso Corsa Bra</t>
  </si>
  <si>
    <t>Active Cooling Sleeveless</t>
  </si>
  <si>
    <t>S20</t>
  </si>
  <si>
    <t>Core Seamless Base Layer</t>
  </si>
  <si>
    <t>W20</t>
  </si>
  <si>
    <t>Core Seamless Base Layer SS</t>
  </si>
  <si>
    <t>Pro Mesh 2.0 Short Sleeve</t>
  </si>
  <si>
    <t>Pro Mesh 2.0 Sleeveless</t>
  </si>
  <si>
    <t>gray</t>
  </si>
  <si>
    <t>Pro Mesh W Sleeveless</t>
  </si>
  <si>
    <t>Pro Mesh W Short Sleeve</t>
  </si>
  <si>
    <t>B</t>
  </si>
  <si>
    <t>Squadra Stretch Jacket</t>
  </si>
  <si>
    <t>silver gray/dark gray</t>
  </si>
  <si>
    <t>Squadra Stretch  W Jacket</t>
  </si>
  <si>
    <t>C</t>
  </si>
  <si>
    <t>Squadra Stretch Vest</t>
  </si>
  <si>
    <t>H</t>
  </si>
  <si>
    <t>Summer Skullcap</t>
  </si>
  <si>
    <t>S16</t>
  </si>
  <si>
    <t>Summer Headband</t>
  </si>
  <si>
    <t>S18</t>
  </si>
  <si>
    <t>black/black</t>
  </si>
  <si>
    <t>Castelli Bandana</t>
  </si>
  <si>
    <t>black/white</t>
  </si>
  <si>
    <t>deep bordeaux</t>
  </si>
  <si>
    <t>K</t>
  </si>
  <si>
    <t>Arenberg Gel 2 Glove</t>
  </si>
  <si>
    <t>S19</t>
  </si>
  <si>
    <t>black/ivory</t>
  </si>
  <si>
    <t>W19</t>
  </si>
  <si>
    <t>Lightness 2 Glove</t>
  </si>
  <si>
    <t>Arenberg Gel LF Glove</t>
  </si>
  <si>
    <t>Diluvio One Glove</t>
  </si>
  <si>
    <t>L</t>
  </si>
  <si>
    <t>Superleggera Bibshort</t>
  </si>
  <si>
    <t>dark night shade</t>
  </si>
  <si>
    <t>Endurance W Bibshort</t>
  </si>
  <si>
    <t>Endurance W Short</t>
  </si>
  <si>
    <t>Entrata 2 Bibshort</t>
  </si>
  <si>
    <t>Entrata 2 Short</t>
  </si>
  <si>
    <t>Entrata 2 Bibknicker</t>
  </si>
  <si>
    <t>Unlimited Cargo W Bibshort</t>
  </si>
  <si>
    <t>mocha</t>
  </si>
  <si>
    <t>M</t>
  </si>
  <si>
    <t>Entrata Bibtight</t>
  </si>
  <si>
    <t>black/silver reflex</t>
  </si>
  <si>
    <t>O</t>
  </si>
  <si>
    <t>Pro Seamless Leg Warmer</t>
  </si>
  <si>
    <t>P</t>
  </si>
  <si>
    <t>Pro Seamless 2 Arm Warmer</t>
  </si>
  <si>
    <t>Q</t>
  </si>
  <si>
    <t>Pro Seamless Knee Warmer</t>
  </si>
  <si>
    <t>R</t>
  </si>
  <si>
    <t>Invisibile Sock</t>
  </si>
  <si>
    <t>Lowboy 2 Sock</t>
  </si>
  <si>
    <t>white black</t>
  </si>
  <si>
    <t>black white</t>
  </si>
  <si>
    <t>S</t>
  </si>
  <si>
    <t>Toe Thingy 2</t>
  </si>
  <si>
    <t>Pioggia 4 Shoecover</t>
  </si>
  <si>
    <t>Aero Race Shoecover</t>
  </si>
  <si>
    <t>T</t>
  </si>
  <si>
    <t>Fast Legs Sleeves</t>
  </si>
  <si>
    <t>Core Drill Short</t>
  </si>
  <si>
    <t>Core Drill W Short</t>
  </si>
  <si>
    <t>X</t>
  </si>
  <si>
    <t>melange gray</t>
  </si>
  <si>
    <t>azzurro italia</t>
  </si>
  <si>
    <t>Z</t>
  </si>
  <si>
    <t>W15</t>
  </si>
  <si>
    <t>Undersaddle Mini</t>
  </si>
  <si>
    <t>Undersaddle  XL</t>
  </si>
  <si>
    <t>085</t>
  </si>
  <si>
    <t>383</t>
  </si>
  <si>
    <t>424</t>
  </si>
  <si>
    <t>870</t>
  </si>
  <si>
    <t>529</t>
  </si>
  <si>
    <t>030</t>
  </si>
  <si>
    <t>065</t>
  </si>
  <si>
    <t>456</t>
  </si>
  <si>
    <t>294</t>
  </si>
  <si>
    <t>010</t>
  </si>
  <si>
    <t>538</t>
  </si>
  <si>
    <t>081</t>
  </si>
  <si>
    <t>502</t>
  </si>
  <si>
    <t>645</t>
  </si>
  <si>
    <t>001</t>
  </si>
  <si>
    <t>625</t>
  </si>
  <si>
    <t>245</t>
  </si>
  <si>
    <t>053</t>
  </si>
  <si>
    <t>101</t>
  </si>
  <si>
    <t>008</t>
  </si>
  <si>
    <t>165</t>
  </si>
  <si>
    <t>513</t>
  </si>
  <si>
    <t>006</t>
  </si>
  <si>
    <t>458</t>
  </si>
  <si>
    <t>MEN'S BIBS/SHORTS</t>
  </si>
  <si>
    <t>WHSLE</t>
  </si>
  <si>
    <t>MAP</t>
  </si>
  <si>
    <t>WOMEN'S BIBS/SHORTS</t>
  </si>
  <si>
    <t>L20004</t>
  </si>
  <si>
    <t>L4522048</t>
  </si>
  <si>
    <t>L4522049</t>
  </si>
  <si>
    <t>WOMEN'S JERSEYS</t>
  </si>
  <si>
    <t>WARMERS</t>
  </si>
  <si>
    <t>MEN'S JERSEYS</t>
  </si>
  <si>
    <t>HEADWEAR</t>
  </si>
  <si>
    <t>L4523048</t>
  </si>
  <si>
    <t>A4523022</t>
  </si>
  <si>
    <t>WOMEN'S BASELAYER</t>
  </si>
  <si>
    <t>A4523023</t>
  </si>
  <si>
    <t>A17027</t>
  </si>
  <si>
    <t>A17028</t>
  </si>
  <si>
    <t>A20575</t>
  </si>
  <si>
    <t>A18550</t>
  </si>
  <si>
    <t>A20031</t>
  </si>
  <si>
    <t>A20030</t>
  </si>
  <si>
    <t>B4521511</t>
  </si>
  <si>
    <t>K19028</t>
  </si>
  <si>
    <t>R16062</t>
  </si>
  <si>
    <t>K20033</t>
  </si>
  <si>
    <t>M20524</t>
  </si>
  <si>
    <t>K19523</t>
  </si>
  <si>
    <t>B4521529</t>
  </si>
  <si>
    <t>R4523091</t>
  </si>
  <si>
    <t>SHOE COVERS</t>
  </si>
  <si>
    <t>T8623088</t>
  </si>
  <si>
    <t>S18093</t>
  </si>
  <si>
    <t>WOMEN'S CASUAL</t>
  </si>
  <si>
    <t>BAGS</t>
  </si>
  <si>
    <t>Z8900104</t>
  </si>
  <si>
    <t>Z8900105</t>
  </si>
  <si>
    <t>A4524075</t>
  </si>
  <si>
    <t>A4524076</t>
  </si>
  <si>
    <t>L4523003</t>
  </si>
  <si>
    <t>L4523004</t>
  </si>
  <si>
    <t>L4523005</t>
  </si>
  <si>
    <t>S4523531</t>
  </si>
  <si>
    <t>S4523532</t>
  </si>
  <si>
    <t>T8624094</t>
  </si>
  <si>
    <t>T8624098</t>
  </si>
  <si>
    <t>ACCT #</t>
  </si>
  <si>
    <t xml:space="preserve"> (or zip if don't know)</t>
  </si>
  <si>
    <t>ORDER DATE</t>
  </si>
  <si>
    <t>ACCT NAME</t>
  </si>
  <si>
    <t>SHIP DATE</t>
  </si>
  <si>
    <t>BUYER</t>
  </si>
  <si>
    <t>PO #</t>
  </si>
  <si>
    <t>ORDER TOTAL</t>
  </si>
  <si>
    <t>NOTES</t>
  </si>
  <si>
    <t>UNITS</t>
  </si>
  <si>
    <t>DOLLARS</t>
  </si>
  <si>
    <t>COLOR</t>
  </si>
  <si>
    <t>XS</t>
  </si>
  <si>
    <t>XL</t>
  </si>
  <si>
    <t>2XL</t>
  </si>
  <si>
    <t>3XL</t>
  </si>
  <si>
    <t>L20004010</t>
  </si>
  <si>
    <t xml:space="preserve"> </t>
  </si>
  <si>
    <t>A4523022010</t>
  </si>
  <si>
    <t>A4523022424</t>
  </si>
  <si>
    <t>A4523023010</t>
  </si>
  <si>
    <t>A4523023424</t>
  </si>
  <si>
    <t>A20030870</t>
  </si>
  <si>
    <t>S/M</t>
  </si>
  <si>
    <t>L/XL</t>
  </si>
  <si>
    <t>A17027001</t>
  </si>
  <si>
    <t>A17027010</t>
  </si>
  <si>
    <t>A17028001</t>
  </si>
  <si>
    <t>A17028010</t>
  </si>
  <si>
    <t>A20575001</t>
  </si>
  <si>
    <t>A20575010</t>
  </si>
  <si>
    <t>A20031001</t>
  </si>
  <si>
    <t>GLOVES</t>
  </si>
  <si>
    <t>K19028010</t>
  </si>
  <si>
    <t>K19028030</t>
  </si>
  <si>
    <t>K19028165</t>
  </si>
  <si>
    <t>K20033010</t>
  </si>
  <si>
    <t>K19523010</t>
  </si>
  <si>
    <t>R4523091001</t>
  </si>
  <si>
    <t>R4523091010</t>
  </si>
  <si>
    <t>OSFA</t>
  </si>
  <si>
    <t>P4521541010</t>
  </si>
  <si>
    <t>P4521541424</t>
  </si>
  <si>
    <t>O20583010</t>
  </si>
  <si>
    <t>O20583424</t>
  </si>
  <si>
    <t>Q20584010</t>
  </si>
  <si>
    <t>Q20584424</t>
  </si>
  <si>
    <t>B4521511085</t>
  </si>
  <si>
    <t>B4521511383</t>
  </si>
  <si>
    <t>B4521511870</t>
  </si>
  <si>
    <t>M20524010</t>
  </si>
  <si>
    <t>L4522048010</t>
  </si>
  <si>
    <t>L4522049010</t>
  </si>
  <si>
    <t>L4523048010</t>
  </si>
  <si>
    <t>A18550001</t>
  </si>
  <si>
    <t>A18550010</t>
  </si>
  <si>
    <t>WOMEN'S GLOVES</t>
  </si>
  <si>
    <t>WOMEN'S SOCKS</t>
  </si>
  <si>
    <t>R16062001</t>
  </si>
  <si>
    <t>R16062010</t>
  </si>
  <si>
    <t>WOMEN'S HEADWEAR</t>
  </si>
  <si>
    <t>B4521529085</t>
  </si>
  <si>
    <t>B4521529870</t>
  </si>
  <si>
    <t>T8623088010</t>
  </si>
  <si>
    <t>L20004424</t>
  </si>
  <si>
    <t>L4523003010</t>
  </si>
  <si>
    <t>L4523003424</t>
  </si>
  <si>
    <t>L4523004010</t>
  </si>
  <si>
    <t>L4523005010</t>
  </si>
  <si>
    <t>A4523022001</t>
  </si>
  <si>
    <t>A4523023001</t>
  </si>
  <si>
    <t>K19028645</t>
  </si>
  <si>
    <t>K4523528010</t>
  </si>
  <si>
    <t>S4523531010</t>
  </si>
  <si>
    <t>S4523532010</t>
  </si>
  <si>
    <t>A4524075001</t>
  </si>
  <si>
    <t>A4524075010</t>
  </si>
  <si>
    <t>A4524075538</t>
  </si>
  <si>
    <t>A4524076001</t>
  </si>
  <si>
    <t>A4524076010</t>
  </si>
  <si>
    <t>A4524076538</t>
  </si>
  <si>
    <t>T8624094010</t>
  </si>
  <si>
    <t>T8624098010</t>
  </si>
  <si>
    <t>L17202</t>
  </si>
  <si>
    <t>L17203</t>
  </si>
  <si>
    <t>Cento Short</t>
  </si>
  <si>
    <t>K4523528</t>
  </si>
  <si>
    <t>TRIATHLON ACCESSORIES</t>
  </si>
  <si>
    <t>MEN'S TRIATHALON</t>
  </si>
  <si>
    <t>WOMEN'S TRIATHLON</t>
  </si>
  <si>
    <t>MEN'S CASUAL</t>
  </si>
  <si>
    <t>Espresso Thermal Jersey</t>
  </si>
  <si>
    <t>Premio Evo Jersey</t>
  </si>
  <si>
    <t>Aero Race 8S Jersey</t>
  </si>
  <si>
    <t>Climber's A/C Jersey</t>
  </si>
  <si>
    <t>UPF Jersey</t>
  </si>
  <si>
    <t>Premio Evo W Jersey</t>
  </si>
  <si>
    <t>Climber's A/C W Jersey</t>
  </si>
  <si>
    <t>UPF Long Sleeve Jersey</t>
  </si>
  <si>
    <t>Gabba R Jacket</t>
  </si>
  <si>
    <t>Gabba R</t>
  </si>
  <si>
    <t>Ultra Rain Cape</t>
  </si>
  <si>
    <t>Squall Shell Jacket</t>
  </si>
  <si>
    <t>Squall Shell W Jacket</t>
  </si>
  <si>
    <t>Gabba R W Jacket</t>
  </si>
  <si>
    <t>Fly Direct W Vest</t>
  </si>
  <si>
    <t>Fly Direct Vest</t>
  </si>
  <si>
    <t>Espresso 2 Cap</t>
  </si>
  <si>
    <t>Premio Evo Cap</t>
  </si>
  <si>
    <t>Premio Evo Glove</t>
  </si>
  <si>
    <t>Espresso Glove</t>
  </si>
  <si>
    <t>Premio Evo W Glove</t>
  </si>
  <si>
    <t>Espresso W Glove</t>
  </si>
  <si>
    <t>Premio Evo Bibshort</t>
  </si>
  <si>
    <t>Free Aero Race S Bibshort</t>
  </si>
  <si>
    <t>A/C Bibshort</t>
  </si>
  <si>
    <t>Competizione 2 Bibshort</t>
  </si>
  <si>
    <t>Competizione 2 Short</t>
  </si>
  <si>
    <t>Competizione 2 Kit Bibshort</t>
  </si>
  <si>
    <t>Unlimited Endurance Bibshort</t>
  </si>
  <si>
    <t>Unlimited Adventure Baggy Short</t>
  </si>
  <si>
    <t>Premio Evo W DT Bibshort</t>
  </si>
  <si>
    <t>Premio Evo W Short</t>
  </si>
  <si>
    <t>Free Aero Race S W Bibshort</t>
  </si>
  <si>
    <t>Free Aero Race S Short</t>
  </si>
  <si>
    <t>A/C W Bibshort</t>
  </si>
  <si>
    <t>Prima 2 DT Bibshort</t>
  </si>
  <si>
    <t>Prima 2 Short</t>
  </si>
  <si>
    <t>Unlimited Endurance W DT Bibshort</t>
  </si>
  <si>
    <t>Unlimited Adventure Baggy W Short</t>
  </si>
  <si>
    <t>Sanremo S Speed Suit</t>
  </si>
  <si>
    <t>Espresso Bibtight</t>
  </si>
  <si>
    <t>Espresso Legwarmer</t>
  </si>
  <si>
    <t>Espresso Armwarmer</t>
  </si>
  <si>
    <t>Premio Evo 18 Sock</t>
  </si>
  <si>
    <t>A/C 18 Sock</t>
  </si>
  <si>
    <t>Espresso 18 Sock</t>
  </si>
  <si>
    <t>Originale 18 Sock</t>
  </si>
  <si>
    <t>Premio Evo W 12 Sock</t>
  </si>
  <si>
    <t>Espresso 2 W 12 Sock</t>
  </si>
  <si>
    <t>Anima 7 Sock</t>
  </si>
  <si>
    <t>Free Sanremo 3 Suit Short Sleeve</t>
  </si>
  <si>
    <t>Free Sanremo 3 Suit Sleeveless</t>
  </si>
  <si>
    <t>Core Tri Suit Short Sleeve</t>
  </si>
  <si>
    <t>Free Speed 3 Race Top</t>
  </si>
  <si>
    <t>Free Speed 3 Top</t>
  </si>
  <si>
    <t>Tri Short</t>
  </si>
  <si>
    <t>Free Sanremo 3 W Suit Short Sleeve</t>
  </si>
  <si>
    <t>Free Sanremo 3 W Suit Sleeveless</t>
  </si>
  <si>
    <t>Core Tri W Suit Short Sleeve</t>
  </si>
  <si>
    <t>Free Speed 3 W Race Top</t>
  </si>
  <si>
    <t>Tri W Short</t>
  </si>
  <si>
    <t>vivid orange</t>
  </si>
  <si>
    <t>vortex gray</t>
  </si>
  <si>
    <t>belgian blue/white</t>
  </si>
  <si>
    <t>twilight blue/hibiscus</t>
  </si>
  <si>
    <t>smoky gray</t>
  </si>
  <si>
    <t>electric lime/black</t>
  </si>
  <si>
    <t>silver gray/black</t>
  </si>
  <si>
    <t>clay/dark gray</t>
  </si>
  <si>
    <t>twilight blue/silver gray</t>
  </si>
  <si>
    <t>deep mocha</t>
  </si>
  <si>
    <t>dark gray/pool blue</t>
  </si>
  <si>
    <t>dark night shade/deep purple</t>
  </si>
  <si>
    <t>white/silver gray</t>
  </si>
  <si>
    <t>dark night shade/vivid orange-bright rose</t>
  </si>
  <si>
    <t>457</t>
  </si>
  <si>
    <t>863</t>
  </si>
  <si>
    <t>227</t>
  </si>
  <si>
    <t>860</t>
  </si>
  <si>
    <t>021</t>
  </si>
  <si>
    <t>L4525000010</t>
  </si>
  <si>
    <t>L4525000424</t>
  </si>
  <si>
    <t>L4525000</t>
  </si>
  <si>
    <t>L4525001</t>
  </si>
  <si>
    <t>L4525001001</t>
  </si>
  <si>
    <t>L4525001010</t>
  </si>
  <si>
    <t>L4525001424</t>
  </si>
  <si>
    <t>L4525003</t>
  </si>
  <si>
    <t>L4525003010</t>
  </si>
  <si>
    <t>L4525003424</t>
  </si>
  <si>
    <t>L4525004</t>
  </si>
  <si>
    <t>L4525004010</t>
  </si>
  <si>
    <t>L4525004030</t>
  </si>
  <si>
    <t>L4525004424</t>
  </si>
  <si>
    <t>L4525005</t>
  </si>
  <si>
    <t>L4525005010</t>
  </si>
  <si>
    <t>MEN'S SPEEDSUITS</t>
  </si>
  <si>
    <t>L17202010</t>
  </si>
  <si>
    <t>L17203010</t>
  </si>
  <si>
    <t>MEN'S BIBS/SHORTS TOTAL</t>
  </si>
  <si>
    <t>L4525077</t>
  </si>
  <si>
    <t>L4525077010</t>
  </si>
  <si>
    <t>MEN'S SPEEDSUITS TOTAL</t>
  </si>
  <si>
    <t>A4525008</t>
  </si>
  <si>
    <t>A4525008085</t>
  </si>
  <si>
    <t>A4525008625</t>
  </si>
  <si>
    <t>A4525012</t>
  </si>
  <si>
    <t>A4525012870</t>
  </si>
  <si>
    <t>MEN'S JERSEYS TOTAL</t>
  </si>
  <si>
    <t>C4525073</t>
  </si>
  <si>
    <t>C4525073085</t>
  </si>
  <si>
    <t>C4525073456</t>
  </si>
  <si>
    <t>L4525020</t>
  </si>
  <si>
    <t>L4525020010</t>
  </si>
  <si>
    <t>L4525021</t>
  </si>
  <si>
    <t>L4525021010</t>
  </si>
  <si>
    <t>L4525021227</t>
  </si>
  <si>
    <t>A4523022625</t>
  </si>
  <si>
    <t>A4523023625</t>
  </si>
  <si>
    <t>MEN'S BASE LAYER TOTAL</t>
  </si>
  <si>
    <t>MEN'S BASE LAYERS</t>
  </si>
  <si>
    <t>K4525022</t>
  </si>
  <si>
    <t>K4525022010</t>
  </si>
  <si>
    <t>K4525022625</t>
  </si>
  <si>
    <t>K4525023</t>
  </si>
  <si>
    <t>K4525023065</t>
  </si>
  <si>
    <t>K4525023085</t>
  </si>
  <si>
    <t>K4525023294</t>
  </si>
  <si>
    <t>K4525023424</t>
  </si>
  <si>
    <t>K4525023863</t>
  </si>
  <si>
    <t>GLOVES TOTAL</t>
  </si>
  <si>
    <t>SOCKS</t>
  </si>
  <si>
    <t>R4525024</t>
  </si>
  <si>
    <t>R4525024001</t>
  </si>
  <si>
    <t>R4525024010</t>
  </si>
  <si>
    <t>R4525024625</t>
  </si>
  <si>
    <t>R4525025</t>
  </si>
  <si>
    <t>R4525025001</t>
  </si>
  <si>
    <t>R4525025010</t>
  </si>
  <si>
    <t>R4525026</t>
  </si>
  <si>
    <t>R4525026001</t>
  </si>
  <si>
    <t>R4525026010</t>
  </si>
  <si>
    <t>R4525026294</t>
  </si>
  <si>
    <t>R4525026424</t>
  </si>
  <si>
    <t>R4525026863</t>
  </si>
  <si>
    <t>R4525028</t>
  </si>
  <si>
    <t>R4525028001</t>
  </si>
  <si>
    <t>R4525028010</t>
  </si>
  <si>
    <t>SOCKS TOTAL</t>
  </si>
  <si>
    <t>P4525080</t>
  </si>
  <si>
    <t>P4525080085</t>
  </si>
  <si>
    <t>P4525080424</t>
  </si>
  <si>
    <t>P4525080863</t>
  </si>
  <si>
    <t>O4525081</t>
  </si>
  <si>
    <t>O4525081085</t>
  </si>
  <si>
    <t>O4525081424</t>
  </si>
  <si>
    <t>SHOE COVERS TOTAL</t>
  </si>
  <si>
    <t>H4525034</t>
  </si>
  <si>
    <t>H4525034010</t>
  </si>
  <si>
    <t>H4525034625</t>
  </si>
  <si>
    <t>H4524091</t>
  </si>
  <si>
    <t>H4524091065</t>
  </si>
  <si>
    <t>H4524091085</t>
  </si>
  <si>
    <t>H4524091294</t>
  </si>
  <si>
    <t>H4524091424</t>
  </si>
  <si>
    <t>H4524091625</t>
  </si>
  <si>
    <t>H4524091863</t>
  </si>
  <si>
    <t>HEADWEAR TOTAL</t>
  </si>
  <si>
    <t>B4524505</t>
  </si>
  <si>
    <t>B4524505010</t>
  </si>
  <si>
    <t>B4524504</t>
  </si>
  <si>
    <t>B4524504010</t>
  </si>
  <si>
    <t>B4524506</t>
  </si>
  <si>
    <t>B4524506010</t>
  </si>
  <si>
    <t>B4524506383</t>
  </si>
  <si>
    <t>B4524507</t>
  </si>
  <si>
    <t>B4524507085</t>
  </si>
  <si>
    <t>B4524507383</t>
  </si>
  <si>
    <t>B4524507870</t>
  </si>
  <si>
    <t>A4524508</t>
  </si>
  <si>
    <t>A4524508085</t>
  </si>
  <si>
    <t>A4524508424</t>
  </si>
  <si>
    <t>M4524514</t>
  </si>
  <si>
    <t>M4524514010</t>
  </si>
  <si>
    <t>L4525039</t>
  </si>
  <si>
    <t>L4525039010</t>
  </si>
  <si>
    <t>L4525039424</t>
  </si>
  <si>
    <t>L4525040</t>
  </si>
  <si>
    <t>L4525040010</t>
  </si>
  <si>
    <t>L4525041</t>
  </si>
  <si>
    <t>L4525041001</t>
  </si>
  <si>
    <t>L4525041010</t>
  </si>
  <si>
    <t>L4525041424</t>
  </si>
  <si>
    <t>L4525042</t>
  </si>
  <si>
    <t>L4525042010</t>
  </si>
  <si>
    <t>L4525043</t>
  </si>
  <si>
    <t>L4525043010</t>
  </si>
  <si>
    <t>L4525043424</t>
  </si>
  <si>
    <t>L4525044</t>
  </si>
  <si>
    <t>L4525044010</t>
  </si>
  <si>
    <t>L4525044030</t>
  </si>
  <si>
    <t>L4525044456</t>
  </si>
  <si>
    <t>L4525044513</t>
  </si>
  <si>
    <t>L4525045</t>
  </si>
  <si>
    <t>L4525045010</t>
  </si>
  <si>
    <t>L4525045030</t>
  </si>
  <si>
    <t>L4525045456</t>
  </si>
  <si>
    <t>L4525045513</t>
  </si>
  <si>
    <t>WOMEN'S BIBS/SHORTS TOTAL</t>
  </si>
  <si>
    <t>A4525047</t>
  </si>
  <si>
    <t>A4525047085</t>
  </si>
  <si>
    <t>A4525047529</t>
  </si>
  <si>
    <t>C4525057010</t>
  </si>
  <si>
    <t>WOMEN'S JERSEYS TOTAL</t>
  </si>
  <si>
    <t>C4525057</t>
  </si>
  <si>
    <t>L4525058</t>
  </si>
  <si>
    <t>L4525058010</t>
  </si>
  <si>
    <t>L4525059</t>
  </si>
  <si>
    <t>L4525059010</t>
  </si>
  <si>
    <t>WOMEN'S BASE LAYERS TOTAL</t>
  </si>
  <si>
    <t>K4525060</t>
  </si>
  <si>
    <t>K4525060010</t>
  </si>
  <si>
    <t>K4525060529</t>
  </si>
  <si>
    <t>K4525060860</t>
  </si>
  <si>
    <t>K4525061</t>
  </si>
  <si>
    <t>K4525061053</t>
  </si>
  <si>
    <t>K4525061065</t>
  </si>
  <si>
    <t>K4525061085</t>
  </si>
  <si>
    <t>K4525061424</t>
  </si>
  <si>
    <t>K4525061538</t>
  </si>
  <si>
    <t>WOMEN'S GLOVES TOTAL</t>
  </si>
  <si>
    <t>R4525062</t>
  </si>
  <si>
    <t>R4525062001</t>
  </si>
  <si>
    <t>R4525062010</t>
  </si>
  <si>
    <t>R4525063</t>
  </si>
  <si>
    <t>R4525063001</t>
  </si>
  <si>
    <t>R4525063010</t>
  </si>
  <si>
    <t>R4525063053</t>
  </si>
  <si>
    <t>R4525063424</t>
  </si>
  <si>
    <t>R4525063538</t>
  </si>
  <si>
    <t>R4525065</t>
  </si>
  <si>
    <t>R4525065001</t>
  </si>
  <si>
    <t>R4525065010</t>
  </si>
  <si>
    <t>WOMEN'S SOCKS TOTAL</t>
  </si>
  <si>
    <t>WOMEN'S HEADWEAR TOTAL</t>
  </si>
  <si>
    <t>B4524576</t>
  </si>
  <si>
    <t>B4524576010</t>
  </si>
  <si>
    <t>B4524539</t>
  </si>
  <si>
    <t>B4524539085</t>
  </si>
  <si>
    <t>B4524539870</t>
  </si>
  <si>
    <t>MEN'S TRIATHLON</t>
  </si>
  <si>
    <t>T8625083</t>
  </si>
  <si>
    <t>T8625083010</t>
  </si>
  <si>
    <t>T8625083101</t>
  </si>
  <si>
    <t>T8625084</t>
  </si>
  <si>
    <t>T8625084010</t>
  </si>
  <si>
    <t>T8625084101</t>
  </si>
  <si>
    <t>T8625085</t>
  </si>
  <si>
    <t>T8625092010</t>
  </si>
  <si>
    <t>T8625092424</t>
  </si>
  <si>
    <t>T8625087</t>
  </si>
  <si>
    <t>T8625087010</t>
  </si>
  <si>
    <t>T8625087101</t>
  </si>
  <si>
    <t>T8625088</t>
  </si>
  <si>
    <t>T8625088101</t>
  </si>
  <si>
    <t>T8625089</t>
  </si>
  <si>
    <t>T8625089010</t>
  </si>
  <si>
    <t>MEN'S TRIATHLON TOTAL</t>
  </si>
  <si>
    <t>T8625085010</t>
  </si>
  <si>
    <t>T8625085424</t>
  </si>
  <si>
    <t>T8625090</t>
  </si>
  <si>
    <t>T8625090101</t>
  </si>
  <si>
    <t>T8625090513</t>
  </si>
  <si>
    <t>T8625091</t>
  </si>
  <si>
    <t>T8625091101</t>
  </si>
  <si>
    <t>T8625091513</t>
  </si>
  <si>
    <t>T8625092</t>
  </si>
  <si>
    <t>T8625094</t>
  </si>
  <si>
    <t>T8625094513</t>
  </si>
  <si>
    <t>T8625095</t>
  </si>
  <si>
    <t>T8625095010</t>
  </si>
  <si>
    <t>T8625095513</t>
  </si>
  <si>
    <t>T8625096</t>
  </si>
  <si>
    <t>T8625096010</t>
  </si>
  <si>
    <t>WOMEN'S TRIATHLON TOTAL</t>
  </si>
  <si>
    <t>MEN'S CASUAL TOTAL</t>
  </si>
  <si>
    <t>WOMEN'S CASUAL TOTAL</t>
  </si>
  <si>
    <t>BAGS CASUAL TOTAL</t>
  </si>
  <si>
    <t>TRIATHLON ACCESSORIES TOTAL</t>
  </si>
  <si>
    <t>WARMERS TOTAL</t>
  </si>
  <si>
    <t>C4521512</t>
  </si>
  <si>
    <t>C4521512085</t>
  </si>
  <si>
    <t>C4521512383</t>
  </si>
  <si>
    <t>C4521512870</t>
  </si>
  <si>
    <t>A4525075</t>
  </si>
  <si>
    <t>A4525075870</t>
  </si>
  <si>
    <t>Espresso Thermal W Jersey</t>
  </si>
  <si>
    <t>Corretto Jersey</t>
  </si>
  <si>
    <t>Corretto LS Jersey</t>
  </si>
  <si>
    <t>Espresso 2 Jersey</t>
  </si>
  <si>
    <t>Espresso 2 LS Jersey</t>
  </si>
  <si>
    <t>Prologo Lite 2 Jersey</t>
  </si>
  <si>
    <t>Entrata Apex Jersey</t>
  </si>
  <si>
    <t>Drittone Logo Jersey</t>
  </si>
  <si>
    <t>Stratus Logo Jersey</t>
  </si>
  <si>
    <t>Unlimited Pro 2 Jersey</t>
  </si>
  <si>
    <t>Unlimited Endurance 3 Jersey</t>
  </si>
  <si>
    <t>Corretto W Jersey</t>
  </si>
  <si>
    <t>Corretto W Long Sleeve Jersey</t>
  </si>
  <si>
    <t>Espresso 2 W Jersey</t>
  </si>
  <si>
    <t>Espresso 2 W Long Sleeve Jersey</t>
  </si>
  <si>
    <t>Anima Flow Jersey</t>
  </si>
  <si>
    <t>Anima Flow Sleeveless</t>
  </si>
  <si>
    <t>Cosmic Vortex Jersey</t>
  </si>
  <si>
    <t>UPF W Jersey</t>
  </si>
  <si>
    <t>Comfort Travel Mesh Top</t>
  </si>
  <si>
    <t>Unlimited 2 W Jersey</t>
  </si>
  <si>
    <t>Aero Race 8S W Jersey</t>
  </si>
  <si>
    <t>Comfort Travel Crop Top</t>
  </si>
  <si>
    <t>Unlimited Pro 2 W Jersey</t>
  </si>
  <si>
    <t>Do.Di.Ci. Jacket</t>
  </si>
  <si>
    <t>Do.Di.Ci. Short Sleeve Jacket</t>
  </si>
  <si>
    <t>Emergency 3 Rain Jacket</t>
  </si>
  <si>
    <t>Emergency 3 W Rain Jacket</t>
  </si>
  <si>
    <t>Do.Di.Ci. W Jacket</t>
  </si>
  <si>
    <t>Perfetto RoS 3 Jacket</t>
  </si>
  <si>
    <t>Perfetto RoS 3 W Jacket</t>
  </si>
  <si>
    <t>Ultra W Rain Cape</t>
  </si>
  <si>
    <t>Aria Shell 2 Jacket</t>
  </si>
  <si>
    <t>Aria Shell 2 W Jacket</t>
  </si>
  <si>
    <t>Perfetto Air Vest</t>
  </si>
  <si>
    <t>Perfetto Air W Vest</t>
  </si>
  <si>
    <t>Espresso 2 Vest</t>
  </si>
  <si>
    <t>Aria 2 Vest</t>
  </si>
  <si>
    <t>Espresso 2 W Vest</t>
  </si>
  <si>
    <t>Aria 2 W Vest</t>
  </si>
  <si>
    <t>A/C 3 Cycling Cap</t>
  </si>
  <si>
    <t>Castelli Logo Cap</t>
  </si>
  <si>
    <t>Travel Cap</t>
  </si>
  <si>
    <t>Baseball Cap</t>
  </si>
  <si>
    <t>Rosso Corsa Pro Glove</t>
  </si>
  <si>
    <t>Competizione 3 Glove</t>
  </si>
  <si>
    <t>Competizione W Glove</t>
  </si>
  <si>
    <t xml:space="preserve">Cento Bibshort </t>
  </si>
  <si>
    <t>Free Aero Race S Kit Bibshort</t>
  </si>
  <si>
    <t>Espresso 2 Bibshort</t>
  </si>
  <si>
    <t>Espresso 2 Short</t>
  </si>
  <si>
    <t>Endurance 4 Bibshort</t>
  </si>
  <si>
    <t>Endurance 4 Short</t>
  </si>
  <si>
    <t>Unlimited 2 Cargo Bibshort</t>
  </si>
  <si>
    <t>Espresso 2 W DT Bibshort</t>
  </si>
  <si>
    <t>Comfort Travel Short</t>
  </si>
  <si>
    <t>Movement Travel Short</t>
  </si>
  <si>
    <t>Espresso 2 W Short</t>
  </si>
  <si>
    <t>Saturday Morning Skinsuit</t>
  </si>
  <si>
    <t>Body Paint V TT Speedsuit</t>
  </si>
  <si>
    <t>Unlimited Speedsuit</t>
  </si>
  <si>
    <t>Movement Suit</t>
  </si>
  <si>
    <t>Entrata W Bibtight</t>
  </si>
  <si>
    <t>Espresso W DT Bibtight</t>
  </si>
  <si>
    <t>Competizione Bibtight</t>
  </si>
  <si>
    <t>UPF 50 + Light Leg 3 Sleeves</t>
  </si>
  <si>
    <t>UPF 50 + Light Arm 3 Sleeves</t>
  </si>
  <si>
    <t>UPF 50 + Light Knee 3 Sleeves</t>
  </si>
  <si>
    <t>Fast Feet 4 Sock</t>
  </si>
  <si>
    <t>Aero Race Pro 20 Sock</t>
  </si>
  <si>
    <t>Linea Logo 15 Sock</t>
  </si>
  <si>
    <t>Entrata 18 Sock</t>
  </si>
  <si>
    <t>Entrata 12 Sock</t>
  </si>
  <si>
    <t>Tonal Logo W 12 Sock</t>
  </si>
  <si>
    <t>Casual Sock</t>
  </si>
  <si>
    <t>Diluvio UL 2 Shoecover</t>
  </si>
  <si>
    <t>Fast Feet 4 TT Shoecover</t>
  </si>
  <si>
    <t>PR 3 Speed Suit</t>
  </si>
  <si>
    <t>PR 3 W Speed Suit</t>
  </si>
  <si>
    <t>PR Leg Sleeves</t>
  </si>
  <si>
    <t>Classico Puffy Jacket</t>
  </si>
  <si>
    <t>Classico Fleece Jacket</t>
  </si>
  <si>
    <t>Classico W Puffy Jacket</t>
  </si>
  <si>
    <t>Classico W Fleece</t>
  </si>
  <si>
    <t>Logo Hoody</t>
  </si>
  <si>
    <t>Logo Sweatshirt</t>
  </si>
  <si>
    <t>Tone Logo Tee</t>
  </si>
  <si>
    <t>Innovation Logo Tee</t>
  </si>
  <si>
    <t>Sleeve Logo LS Tee</t>
  </si>
  <si>
    <t>Castelli Alpha Fleece Hoody</t>
  </si>
  <si>
    <t>Milano 2 Pant</t>
  </si>
  <si>
    <t>Milano 2 Short</t>
  </si>
  <si>
    <t>Logo W Sweatshirt</t>
  </si>
  <si>
    <t>Logo W Tee</t>
  </si>
  <si>
    <t>Castelli Logo Water Bottle</t>
  </si>
  <si>
    <t>Castelli Cloud Water Bottle</t>
  </si>
  <si>
    <t>green pepper/deep green</t>
  </si>
  <si>
    <t>ivory/silver moon</t>
  </si>
  <si>
    <t>winter sky</t>
  </si>
  <si>
    <t>rosa giro</t>
  </si>
  <si>
    <t>night shade/rosa giro</t>
  </si>
  <si>
    <t>silver gray/smoky gray</t>
  </si>
  <si>
    <t>ivory/clay-black</t>
  </si>
  <si>
    <t>elmwood/rosa giro-white</t>
  </si>
  <si>
    <t>belgian blue/blue fiamma-white</t>
  </si>
  <si>
    <t>ultraviolet/purple mist-white</t>
  </si>
  <si>
    <t>black/rosa giro-silver moon</t>
  </si>
  <si>
    <t>elmwood/neon cobalt-white</t>
  </si>
  <si>
    <t>brilliant pink/ belgian blue-white</t>
  </si>
  <si>
    <t>neon cobalt</t>
  </si>
  <si>
    <t>paprika</t>
  </si>
  <si>
    <t>mango mojito</t>
  </si>
  <si>
    <t>belgian blue/winter sky</t>
  </si>
  <si>
    <t>deep bordeaux/white</t>
  </si>
  <si>
    <t>vivid orange/smoky gray</t>
  </si>
  <si>
    <t>kelly green</t>
  </si>
  <si>
    <t>ultraviolet</t>
  </si>
  <si>
    <t>rich red/bordeaux</t>
  </si>
  <si>
    <t>ivory/smoky gray</t>
  </si>
  <si>
    <t>twilight blue/neon cobalt</t>
  </si>
  <si>
    <t>paprika/silver moon</t>
  </si>
  <si>
    <t>vivid orange/twilight blue</t>
  </si>
  <si>
    <t>clay/belgian blue</t>
  </si>
  <si>
    <t>ultraviolet/rosa giro</t>
  </si>
  <si>
    <t>paprika/mango mojito</t>
  </si>
  <si>
    <t>white/smoky gray</t>
  </si>
  <si>
    <t>twilight blue/winter sky</t>
  </si>
  <si>
    <t>deep bordeaux/winter sky</t>
  </si>
  <si>
    <t>elmwood</t>
  </si>
  <si>
    <t>silver moon/elmwood/mango mojito</t>
  </si>
  <si>
    <t>ivory/rich red-vivid orange</t>
  </si>
  <si>
    <t>mango mojito/smoky gray-elmwood</t>
  </si>
  <si>
    <t>belgian blue/neon cobalt-silver gray</t>
  </si>
  <si>
    <t>ultraviolet/purple mist-pink</t>
  </si>
  <si>
    <t>elmwood/rosa giro</t>
  </si>
  <si>
    <t>winter sky/hot sauce</t>
  </si>
  <si>
    <t>vivid orange/violet pink</t>
  </si>
  <si>
    <t>rosa giro/elmwood</t>
  </si>
  <si>
    <t>paprika/winter sky</t>
  </si>
  <si>
    <t>rosa giro/mango mojito</t>
  </si>
  <si>
    <t>kelly green/black</t>
  </si>
  <si>
    <t>brilliant pink/hibiscus</t>
  </si>
  <si>
    <t>ultraviolet/purple mist</t>
  </si>
  <si>
    <t>mango mojito/violet pink</t>
  </si>
  <si>
    <t>multicolor violet blue</t>
  </si>
  <si>
    <t>multicolor pink green</t>
  </si>
  <si>
    <t>multicolor ultraviolet rose</t>
  </si>
  <si>
    <t>winter sky/violet pink</t>
  </si>
  <si>
    <t>mango mojito/ultraviolet</t>
  </si>
  <si>
    <t>faded rose</t>
  </si>
  <si>
    <t>elmwood/rosa giro-light pink</t>
  </si>
  <si>
    <t>neon cobalt/purple mist-light yellow</t>
  </si>
  <si>
    <t>paprika/vivid orange-winter sky</t>
  </si>
  <si>
    <t>forest green/elmwood/vivid orange</t>
  </si>
  <si>
    <t>brilliant orange</t>
  </si>
  <si>
    <t>light black/silver reflex</t>
  </si>
  <si>
    <t>mocha/black reflex</t>
  </si>
  <si>
    <t>pool blue/black reflex</t>
  </si>
  <si>
    <t>hibiscus/black reflex</t>
  </si>
  <si>
    <t>brilliant pink</t>
  </si>
  <si>
    <t>deep bordeaux/rosa giro</t>
  </si>
  <si>
    <t>elmwood/black</t>
  </si>
  <si>
    <t>azzurro italia/silver gray</t>
  </si>
  <si>
    <t>paprika/elmwood</t>
  </si>
  <si>
    <t>clay/white</t>
  </si>
  <si>
    <t>black/rosa giro/smoky gray</t>
  </si>
  <si>
    <t>brilliant orange/vivd orange/smoky gray</t>
  </si>
  <si>
    <t>silver moon/clay/smoky gray</t>
  </si>
  <si>
    <t>mango mojito/black/ivory</t>
  </si>
  <si>
    <t>vivid orange/hot sauce-black</t>
  </si>
  <si>
    <t>silver moon/black</t>
  </si>
  <si>
    <t>violet pink/twilight blue</t>
  </si>
  <si>
    <t>deep bordeaux/vivid orange</t>
  </si>
  <si>
    <t>clay/belgian bliue</t>
  </si>
  <si>
    <t>belgian blue/silver gray-neon cobalt</t>
  </si>
  <si>
    <t>ultraviolet/rosa giro-purple mist</t>
  </si>
  <si>
    <t>violet pink/winter sky-rosa giro</t>
  </si>
  <si>
    <t>mango mojito/ultraviolet-purple mist</t>
  </si>
  <si>
    <t>paprika/winter sky-black</t>
  </si>
  <si>
    <t>winter sky/silver moon-smoky gray</t>
  </si>
  <si>
    <t>belgian blue/bright rose</t>
  </si>
  <si>
    <t>winter sky/silver moon</t>
  </si>
  <si>
    <t>rock blue</t>
  </si>
  <si>
    <t>354</t>
  </si>
  <si>
    <t>486</t>
  </si>
  <si>
    <t>025</t>
  </si>
  <si>
    <t>204</t>
  </si>
  <si>
    <t>501</t>
  </si>
  <si>
    <t>288</t>
  </si>
  <si>
    <t>272</t>
  </si>
  <si>
    <t>655</t>
  </si>
  <si>
    <t>712</t>
  </si>
  <si>
    <t>047</t>
  </si>
  <si>
    <t>987</t>
  </si>
  <si>
    <t>991</t>
  </si>
  <si>
    <t>998</t>
  </si>
  <si>
    <t>505</t>
  </si>
  <si>
    <t>302</t>
  </si>
  <si>
    <t>034</t>
  </si>
  <si>
    <t>563</t>
  </si>
  <si>
    <t>405</t>
  </si>
  <si>
    <t>CASTELLI SPRING 2026 PRICE LIST</t>
  </si>
  <si>
    <t>Category Short Name</t>
  </si>
  <si>
    <t>Jerseys</t>
  </si>
  <si>
    <t>Base Layers</t>
  </si>
  <si>
    <t>Jackets</t>
  </si>
  <si>
    <t>Vests</t>
  </si>
  <si>
    <t>Headwear</t>
  </si>
  <si>
    <t>Gloves</t>
  </si>
  <si>
    <t>Shorts</t>
  </si>
  <si>
    <t>Speedsuit</t>
  </si>
  <si>
    <t>Tights</t>
  </si>
  <si>
    <t>Leg Warms</t>
  </si>
  <si>
    <t>Arm Warms</t>
  </si>
  <si>
    <t>Knee Warms</t>
  </si>
  <si>
    <t>Socks</t>
  </si>
  <si>
    <t>Shoe Cvrs</t>
  </si>
  <si>
    <t>Tri</t>
  </si>
  <si>
    <t>Casual</t>
  </si>
  <si>
    <t>Bags</t>
  </si>
  <si>
    <t>Gender</t>
  </si>
  <si>
    <t>W</t>
  </si>
  <si>
    <t>U</t>
  </si>
  <si>
    <r>
      <t>CASTELLI SPRING 2026</t>
    </r>
    <r>
      <rPr>
        <sz val="24"/>
        <color rgb="FFFFFFFF"/>
        <rFont val="Arial"/>
        <family val="2"/>
      </rPr>
      <t xml:space="preserve"> </t>
    </r>
    <r>
      <rPr>
        <b/>
        <sz val="24"/>
        <color indexed="9"/>
        <rFont val="Arial"/>
        <family val="2"/>
      </rPr>
      <t>ORDER FORM</t>
    </r>
  </si>
  <si>
    <t>L4525000625</t>
  </si>
  <si>
    <t>L4525001021</t>
  </si>
  <si>
    <t>L4525004021</t>
  </si>
  <si>
    <t>L4526000010</t>
  </si>
  <si>
    <t>L4526000458</t>
  </si>
  <si>
    <t>L4526000655</t>
  </si>
  <si>
    <t>L4526001010</t>
  </si>
  <si>
    <t>L4526001021</t>
  </si>
  <si>
    <t>L4526001030</t>
  </si>
  <si>
    <t>L4526001053</t>
  </si>
  <si>
    <t>L4526001204</t>
  </si>
  <si>
    <t>L4526001424</t>
  </si>
  <si>
    <t>L4526001625</t>
  </si>
  <si>
    <t>L4526001655</t>
  </si>
  <si>
    <t>L4526002010</t>
  </si>
  <si>
    <t>L4526003010</t>
  </si>
  <si>
    <t>L4526004010</t>
  </si>
  <si>
    <t>L4526005010</t>
  </si>
  <si>
    <t>L4526005294</t>
  </si>
  <si>
    <t>L4526005456</t>
  </si>
  <si>
    <t>L4526005513</t>
  </si>
  <si>
    <t>L4526027010</t>
  </si>
  <si>
    <t>L4526027021</t>
  </si>
  <si>
    <t>L4525077294</t>
  </si>
  <si>
    <t>L4526006010</t>
  </si>
  <si>
    <t>L4526006034</t>
  </si>
  <si>
    <t>L4526006424</t>
  </si>
  <si>
    <t>L4526007010</t>
  </si>
  <si>
    <t>L4526007053</t>
  </si>
  <si>
    <t>L4526024712</t>
  </si>
  <si>
    <t>L4526024863</t>
  </si>
  <si>
    <t>Sizes</t>
  </si>
  <si>
    <t>XS,S,M,L,XL,2XL,3XL</t>
  </si>
  <si>
    <t>XS,S,M,L,XL</t>
  </si>
  <si>
    <t>XXS,XS,S,M,L,XL</t>
  </si>
  <si>
    <t>S/M,L/XL</t>
  </si>
  <si>
    <t>S/M,L/XL,2XL</t>
  </si>
  <si>
    <t>XXS,XS,S,M,L,XL,2XL</t>
  </si>
  <si>
    <t>S,M,L,XL,2XL,3XL</t>
  </si>
  <si>
    <t>S,M,L,XL</t>
  </si>
  <si>
    <t>S,M,L,XL,2XL</t>
  </si>
  <si>
    <t>A4524508294</t>
  </si>
  <si>
    <t>A4524508354</t>
  </si>
  <si>
    <t>A4525008486</t>
  </si>
  <si>
    <t>A4525012863</t>
  </si>
  <si>
    <t>A4525075863</t>
  </si>
  <si>
    <t>A4526008021</t>
  </si>
  <si>
    <t>A4526008458</t>
  </si>
  <si>
    <t>A4526008502</t>
  </si>
  <si>
    <t>A4526008870</t>
  </si>
  <si>
    <t>A4526009065</t>
  </si>
  <si>
    <t>A4526009204</t>
  </si>
  <si>
    <t>A4526009424</t>
  </si>
  <si>
    <t>A4526009501</t>
  </si>
  <si>
    <t>A4526010010</t>
  </si>
  <si>
    <t>A4526010065</t>
  </si>
  <si>
    <t>A4526010204</t>
  </si>
  <si>
    <t>A4526010288</t>
  </si>
  <si>
    <t>A4526011010</t>
  </si>
  <si>
    <t>A4526011021</t>
  </si>
  <si>
    <t>A4526011065</t>
  </si>
  <si>
    <t>A4526011227</t>
  </si>
  <si>
    <t>A4526011272</t>
  </si>
  <si>
    <t>A4526011294</t>
  </si>
  <si>
    <t>A4526011424</t>
  </si>
  <si>
    <t>A4526011655</t>
  </si>
  <si>
    <t>A4526011712</t>
  </si>
  <si>
    <t>A4526011863</t>
  </si>
  <si>
    <t>A4526012010</t>
  </si>
  <si>
    <t>A4526012021</t>
  </si>
  <si>
    <t>A4526012655</t>
  </si>
  <si>
    <t>A4526012712</t>
  </si>
  <si>
    <t>A4526014424</t>
  </si>
  <si>
    <t>A4526014625</t>
  </si>
  <si>
    <t>A4526014863</t>
  </si>
  <si>
    <t>A4526014870</t>
  </si>
  <si>
    <t>A4526015010</t>
  </si>
  <si>
    <t>A4526015047</t>
  </si>
  <si>
    <t>A4526015458</t>
  </si>
  <si>
    <t>A4526015486</t>
  </si>
  <si>
    <t>A4526015501</t>
  </si>
  <si>
    <t>A4526015645</t>
  </si>
  <si>
    <t>A4526016010</t>
  </si>
  <si>
    <t>A4526016065</t>
  </si>
  <si>
    <t>A4526016456</t>
  </si>
  <si>
    <t>A4526016655</t>
  </si>
  <si>
    <t>A4526016863</t>
  </si>
  <si>
    <t>A4526017001</t>
  </si>
  <si>
    <t>A4526017294</t>
  </si>
  <si>
    <t>A4526017501</t>
  </si>
  <si>
    <t>A4526017655</t>
  </si>
  <si>
    <t>A4526018001</t>
  </si>
  <si>
    <t>A4526018456</t>
  </si>
  <si>
    <t>A4526018625</t>
  </si>
  <si>
    <t>A4526025010</t>
  </si>
  <si>
    <t>A4526025204</t>
  </si>
  <si>
    <t>A4526025655</t>
  </si>
  <si>
    <t>A4526026053</t>
  </si>
  <si>
    <t>A4526026065</t>
  </si>
  <si>
    <t>A4526026712</t>
  </si>
  <si>
    <t>K4525022486</t>
  </si>
  <si>
    <t>K4525023021</t>
  </si>
  <si>
    <t>K4525023227</t>
  </si>
  <si>
    <t>K4525023272</t>
  </si>
  <si>
    <t>K4525023655</t>
  </si>
  <si>
    <t>K4525023712</t>
  </si>
  <si>
    <t>K4525061501</t>
  </si>
  <si>
    <t>K4526028010</t>
  </si>
  <si>
    <t>K4526028424</t>
  </si>
  <si>
    <t>K4526028870</t>
  </si>
  <si>
    <t>K4526029010</t>
  </si>
  <si>
    <t>K4526029021</t>
  </si>
  <si>
    <t>K4526029424</t>
  </si>
  <si>
    <t>K4526077010</t>
  </si>
  <si>
    <t>K4526077053</t>
  </si>
  <si>
    <t>K4526077501</t>
  </si>
  <si>
    <t>R4525026021</t>
  </si>
  <si>
    <t>R4525026025</t>
  </si>
  <si>
    <t>R4525026272</t>
  </si>
  <si>
    <t>R4525028501</t>
  </si>
  <si>
    <t>R4525028625</t>
  </si>
  <si>
    <t>R4525063025</t>
  </si>
  <si>
    <t>R4525063501</t>
  </si>
  <si>
    <t>R4526030001</t>
  </si>
  <si>
    <t>R4526030010</t>
  </si>
  <si>
    <t>R4526030025</t>
  </si>
  <si>
    <t>R4526030458</t>
  </si>
  <si>
    <t>R4526031001</t>
  </si>
  <si>
    <t>R4526031010</t>
  </si>
  <si>
    <t>R4526031424</t>
  </si>
  <si>
    <t>R4526032001</t>
  </si>
  <si>
    <t>R4526032294</t>
  </si>
  <si>
    <t>R4526032501</t>
  </si>
  <si>
    <t>R4526032655</t>
  </si>
  <si>
    <t>R4526033001</t>
  </si>
  <si>
    <t>R4526033010</t>
  </si>
  <si>
    <t>R4526034001</t>
  </si>
  <si>
    <t>R4526034010</t>
  </si>
  <si>
    <t>R4526071424</t>
  </si>
  <si>
    <t>R4526071501</t>
  </si>
  <si>
    <t>R4526071563</t>
  </si>
  <si>
    <t>R4526071712</t>
  </si>
  <si>
    <t>R4526089001</t>
  </si>
  <si>
    <t>R4526089010</t>
  </si>
  <si>
    <t>S4523532001</t>
  </si>
  <si>
    <t>S4525560010</t>
  </si>
  <si>
    <t>O4526038001</t>
  </si>
  <si>
    <t>O4526038010</t>
  </si>
  <si>
    <t>P4526037001</t>
  </si>
  <si>
    <t>P4526037010</t>
  </si>
  <si>
    <t>Q4526039010</t>
  </si>
  <si>
    <t>H4524091021</t>
  </si>
  <si>
    <t>H4524091025</t>
  </si>
  <si>
    <t>H4524091272</t>
  </si>
  <si>
    <t>H4524091712</t>
  </si>
  <si>
    <t>H4525034486</t>
  </si>
  <si>
    <t>H4526040001</t>
  </si>
  <si>
    <t>H4526040010</t>
  </si>
  <si>
    <t>H4526041001</t>
  </si>
  <si>
    <t>H4526041010</t>
  </si>
  <si>
    <t>H4526042001</t>
  </si>
  <si>
    <t>H4526042010</t>
  </si>
  <si>
    <t>H4526043001</t>
  </si>
  <si>
    <t>H4526043010</t>
  </si>
  <si>
    <t>H4526044001</t>
  </si>
  <si>
    <t>H4526044010</t>
  </si>
  <si>
    <t>H4526066010</t>
  </si>
  <si>
    <t>H4526066101</t>
  </si>
  <si>
    <t>H4526111010</t>
  </si>
  <si>
    <t>H4526111424</t>
  </si>
  <si>
    <t>MEN'S JACKETS/VESTS</t>
  </si>
  <si>
    <t>B4525504085</t>
  </si>
  <si>
    <t>B4525504245</t>
  </si>
  <si>
    <t>B4525504501</t>
  </si>
  <si>
    <t>B4525505085</t>
  </si>
  <si>
    <t>B4525505245</t>
  </si>
  <si>
    <t>B4525505501</t>
  </si>
  <si>
    <t>B4525508001</t>
  </si>
  <si>
    <t>B4525508034</t>
  </si>
  <si>
    <t>B4525508085</t>
  </si>
  <si>
    <t>B4525556085</t>
  </si>
  <si>
    <t>B4525556245</t>
  </si>
  <si>
    <t>B4525556457</t>
  </si>
  <si>
    <t>B4526047030</t>
  </si>
  <si>
    <t>B4526047294</t>
  </si>
  <si>
    <t>B4526047424</t>
  </si>
  <si>
    <t>B4526047625</t>
  </si>
  <si>
    <t>B4526047870</t>
  </si>
  <si>
    <t>C4525503034</t>
  </si>
  <si>
    <t>C4525503085</t>
  </si>
  <si>
    <t>C4525503424</t>
  </si>
  <si>
    <t>C4525503712</t>
  </si>
  <si>
    <t>C4526013010</t>
  </si>
  <si>
    <t>C4526013021</t>
  </si>
  <si>
    <t>C4526013294</t>
  </si>
  <si>
    <t>C4526013424</t>
  </si>
  <si>
    <t>C4526013655</t>
  </si>
  <si>
    <t>C4526013712</t>
  </si>
  <si>
    <t>C4526048030</t>
  </si>
  <si>
    <t>C4526048294</t>
  </si>
  <si>
    <t>C4526048424</t>
  </si>
  <si>
    <t>C4526048625</t>
  </si>
  <si>
    <t>C4526048870</t>
  </si>
  <si>
    <t>L4523048513</t>
  </si>
  <si>
    <t>L4525039625</t>
  </si>
  <si>
    <t>L4525058204</t>
  </si>
  <si>
    <t>L4526051010</t>
  </si>
  <si>
    <t>L4526051294</t>
  </si>
  <si>
    <t>L4526051424</t>
  </si>
  <si>
    <t>L4526051501</t>
  </si>
  <si>
    <t>L4526051625</t>
  </si>
  <si>
    <t>L4526051655</t>
  </si>
  <si>
    <t>L4526063010</t>
  </si>
  <si>
    <t>L4526063204</t>
  </si>
  <si>
    <t>L4526063625</t>
  </si>
  <si>
    <t>L4526064010</t>
  </si>
  <si>
    <t>L4526064053</t>
  </si>
  <si>
    <t>L4526064625</t>
  </si>
  <si>
    <t>L4526112010</t>
  </si>
  <si>
    <t>L4526112294</t>
  </si>
  <si>
    <t>L4526112424</t>
  </si>
  <si>
    <t>L4526112501</t>
  </si>
  <si>
    <t>L4526112625</t>
  </si>
  <si>
    <t>L4526112655</t>
  </si>
  <si>
    <t>A4524540065</t>
  </si>
  <si>
    <t>A4524540085</t>
  </si>
  <si>
    <t>A4525047025</t>
  </si>
  <si>
    <t>A4526052424</t>
  </si>
  <si>
    <t>A4526052501</t>
  </si>
  <si>
    <t>A4526053065</t>
  </si>
  <si>
    <t>A4526053204</t>
  </si>
  <si>
    <t>A4526053486</t>
  </si>
  <si>
    <t>A4526053863</t>
  </si>
  <si>
    <t>A4526054025</t>
  </si>
  <si>
    <t>A4526054655</t>
  </si>
  <si>
    <t>A4526055010</t>
  </si>
  <si>
    <t>A4526055025</t>
  </si>
  <si>
    <t>A4526055053</t>
  </si>
  <si>
    <t>A4526055424</t>
  </si>
  <si>
    <t>A4526055486</t>
  </si>
  <si>
    <t>A4526055501</t>
  </si>
  <si>
    <t>A4526055538</t>
  </si>
  <si>
    <t>A4526055712</t>
  </si>
  <si>
    <t>A4526056053</t>
  </si>
  <si>
    <t>A4526056424</t>
  </si>
  <si>
    <t>A4526056486</t>
  </si>
  <si>
    <t>A4526056501</t>
  </si>
  <si>
    <t>A4526056712</t>
  </si>
  <si>
    <t>A4526058010</t>
  </si>
  <si>
    <t>A4526058025</t>
  </si>
  <si>
    <t>A4526058047</t>
  </si>
  <si>
    <t>A4526058288</t>
  </si>
  <si>
    <t>A4526058501</t>
  </si>
  <si>
    <t>A4526058712</t>
  </si>
  <si>
    <t>A4526059010</t>
  </si>
  <si>
    <t>A4526059047</t>
  </si>
  <si>
    <t>A4526059501</t>
  </si>
  <si>
    <t>A4526059712</t>
  </si>
  <si>
    <t>A4526060008</t>
  </si>
  <si>
    <t>A4526060987</t>
  </si>
  <si>
    <t>A4526060991</t>
  </si>
  <si>
    <t>A4526060998</t>
  </si>
  <si>
    <t>A4526061486</t>
  </si>
  <si>
    <t>A4526061712</t>
  </si>
  <si>
    <t>A4526065010</t>
  </si>
  <si>
    <t>A4526065053</t>
  </si>
  <si>
    <t>A4526065505</t>
  </si>
  <si>
    <t>A4526069204</t>
  </si>
  <si>
    <t>A4526069272</t>
  </si>
  <si>
    <t>A4526069655</t>
  </si>
  <si>
    <t>A4526076030</t>
  </si>
  <si>
    <t>A4526076294</t>
  </si>
  <si>
    <t>A4526076655</t>
  </si>
  <si>
    <t>A4526109001</t>
  </si>
  <si>
    <t>A4526109010</t>
  </si>
  <si>
    <t>A4526109625</t>
  </si>
  <si>
    <t>A4526113302</t>
  </si>
  <si>
    <t>A4526113655</t>
  </si>
  <si>
    <t>WOMEN'S JACKETS/VESTS</t>
  </si>
  <si>
    <t>B4525535001</t>
  </si>
  <si>
    <t>B4525535085</t>
  </si>
  <si>
    <t>B4525554085</t>
  </si>
  <si>
    <t>B4525554501</t>
  </si>
  <si>
    <t>B4525557081</t>
  </si>
  <si>
    <t>B4525557085</t>
  </si>
  <si>
    <t>B4525567010</t>
  </si>
  <si>
    <t>B4526072030</t>
  </si>
  <si>
    <t>B4526072294</t>
  </si>
  <si>
    <t>B4526072424</t>
  </si>
  <si>
    <t>B4526072625</t>
  </si>
  <si>
    <t>B4526072870</t>
  </si>
  <si>
    <t>C4525555085</t>
  </si>
  <si>
    <t>C4525555288</t>
  </si>
  <si>
    <t>C4525555502</t>
  </si>
  <si>
    <t>C4526057010</t>
  </si>
  <si>
    <t>C4526057294</t>
  </si>
  <si>
    <t>C4526057486</t>
  </si>
  <si>
    <t>C4526057501</t>
  </si>
  <si>
    <t>C4526073030</t>
  </si>
  <si>
    <t>C4526073294</t>
  </si>
  <si>
    <t>C4526073424</t>
  </si>
  <si>
    <t>C4526073625</t>
  </si>
  <si>
    <t>C4526073870</t>
  </si>
  <si>
    <t>L4526068053</t>
  </si>
  <si>
    <t>L4526068563</t>
  </si>
  <si>
    <t>WOMEN'S TIGHTS</t>
  </si>
  <si>
    <t>M4523567010</t>
  </si>
  <si>
    <t>M4524546010</t>
  </si>
  <si>
    <t>WOMEN'S TIGHTS TOTAL</t>
  </si>
  <si>
    <t>M4525514010</t>
  </si>
  <si>
    <t>MEN'S TIGHTS</t>
  </si>
  <si>
    <t>MEN'S TIGHTS TOTAL</t>
  </si>
  <si>
    <t>MEN'S JACKETS/VESTS TOTAL</t>
  </si>
  <si>
    <t>WOMEN'S JACKETS/VESTS TOTAL</t>
  </si>
  <si>
    <t>WOMEN'S SPEEDSUITS</t>
  </si>
  <si>
    <t>WOMEN'S SPEEDSUITS TOTAL</t>
  </si>
  <si>
    <t>T8625083655</t>
  </si>
  <si>
    <t>T8625084655</t>
  </si>
  <si>
    <t>T8625087655</t>
  </si>
  <si>
    <t>T8625088010</t>
  </si>
  <si>
    <t>T8626114010</t>
  </si>
  <si>
    <t>T8626114101</t>
  </si>
  <si>
    <t>T8625090486</t>
  </si>
  <si>
    <t>T8625091486</t>
  </si>
  <si>
    <t>T8625094486</t>
  </si>
  <si>
    <t>T8626115010</t>
  </si>
  <si>
    <t>T8623088101</t>
  </si>
  <si>
    <t>T8626116101</t>
  </si>
  <si>
    <t>X4525552010</t>
  </si>
  <si>
    <t>X4525553010</t>
  </si>
  <si>
    <t>X4526104006</t>
  </si>
  <si>
    <t>X4526105001</t>
  </si>
  <si>
    <t>X4526105006</t>
  </si>
  <si>
    <t>X4525548010</t>
  </si>
  <si>
    <t>X4525550010</t>
  </si>
  <si>
    <t>X4526079006</t>
  </si>
  <si>
    <t>X4526079010</t>
  </si>
  <si>
    <t>X4526080006</t>
  </si>
  <si>
    <t>X4526080424</t>
  </si>
  <si>
    <t>X4526081001</t>
  </si>
  <si>
    <t>X4526081010</t>
  </si>
  <si>
    <t>X4526082006</t>
  </si>
  <si>
    <t>X4526082010</t>
  </si>
  <si>
    <t>X4526083001</t>
  </si>
  <si>
    <t>X4526084405</t>
  </si>
  <si>
    <t>X4526084870</t>
  </si>
  <si>
    <t>X4526085010</t>
  </si>
  <si>
    <t>X4526086010</t>
  </si>
  <si>
    <t>Z4526045001</t>
  </si>
  <si>
    <t>Z4526045010</t>
  </si>
  <si>
    <t>Z4526046010</t>
  </si>
  <si>
    <t>Z4526046021</t>
  </si>
  <si>
    <t>S4526035001</t>
  </si>
  <si>
    <t>A4526008</t>
  </si>
  <si>
    <t>A4526009</t>
  </si>
  <si>
    <t>A4526010</t>
  </si>
  <si>
    <t>A4526011</t>
  </si>
  <si>
    <t>A4526012</t>
  </si>
  <si>
    <t>A4526014</t>
  </si>
  <si>
    <t>A4526015</t>
  </si>
  <si>
    <t>A4526016</t>
  </si>
  <si>
    <t>A4526017</t>
  </si>
  <si>
    <t>A4526018</t>
  </si>
  <si>
    <t>A4526025</t>
  </si>
  <si>
    <t>A4526026</t>
  </si>
  <si>
    <t>A4524540</t>
  </si>
  <si>
    <t>A4526052</t>
  </si>
  <si>
    <t>A4526053</t>
  </si>
  <si>
    <t>A4526054</t>
  </si>
  <si>
    <t>A4526055</t>
  </si>
  <si>
    <t>A4526056</t>
  </si>
  <si>
    <t>A4526058</t>
  </si>
  <si>
    <t>A4526059</t>
  </si>
  <si>
    <t>A4526060</t>
  </si>
  <si>
    <t>A4526061</t>
  </si>
  <si>
    <t>A4526065</t>
  </si>
  <si>
    <t>A4526069</t>
  </si>
  <si>
    <t>A4526076</t>
  </si>
  <si>
    <t>A4526109</t>
  </si>
  <si>
    <t>A4526113</t>
  </si>
  <si>
    <t>L4526051</t>
  </si>
  <si>
    <t>L4526063</t>
  </si>
  <si>
    <t>L4526064</t>
  </si>
  <si>
    <t>L4526112</t>
  </si>
  <si>
    <t>L4526000</t>
  </si>
  <si>
    <t>L4526001</t>
  </si>
  <si>
    <t>L4526002</t>
  </si>
  <si>
    <t>L4526003</t>
  </si>
  <si>
    <t>L4526004</t>
  </si>
  <si>
    <t>L4526005</t>
  </si>
  <si>
    <t>L4526027</t>
  </si>
  <si>
    <t>L4526006</t>
  </si>
  <si>
    <t>L4526007</t>
  </si>
  <si>
    <t>L4526024</t>
  </si>
  <si>
    <t>L4526068</t>
  </si>
  <si>
    <t>M4523567</t>
  </si>
  <si>
    <t>M4524546</t>
  </si>
  <si>
    <t>WOMEN'S SPEEDUITS</t>
  </si>
  <si>
    <t>M4525514</t>
  </si>
  <si>
    <t>H4526040</t>
  </si>
  <si>
    <t>H4526041</t>
  </si>
  <si>
    <t>H4526042</t>
  </si>
  <si>
    <t>H4526043</t>
  </si>
  <si>
    <t>H4526044</t>
  </si>
  <si>
    <t>H4526111</t>
  </si>
  <si>
    <t>H4526066</t>
  </si>
  <si>
    <t>K4526028</t>
  </si>
  <si>
    <t>K4526029</t>
  </si>
  <si>
    <t>K4526077</t>
  </si>
  <si>
    <t>O20583</t>
  </si>
  <si>
    <t>O4526038</t>
  </si>
  <si>
    <t>P4521541</t>
  </si>
  <si>
    <t>P4526037</t>
  </si>
  <si>
    <t>Q20584</t>
  </si>
  <si>
    <t>Q4526039</t>
  </si>
  <si>
    <t>Z4526045</t>
  </si>
  <si>
    <t>Z4526046</t>
  </si>
  <si>
    <t>S4525560</t>
  </si>
  <si>
    <t>S4526035</t>
  </si>
  <si>
    <t>R4526030</t>
  </si>
  <si>
    <t>R4526031</t>
  </si>
  <si>
    <t>R4526032</t>
  </si>
  <si>
    <t>R4526033</t>
  </si>
  <si>
    <t>R4526034</t>
  </si>
  <si>
    <t>R4526089</t>
  </si>
  <si>
    <t>R4526071</t>
  </si>
  <si>
    <t>B4525504</t>
  </si>
  <si>
    <t>B4525505</t>
  </si>
  <si>
    <t>B4525508</t>
  </si>
  <si>
    <t>B4525556</t>
  </si>
  <si>
    <t>B4526047</t>
  </si>
  <si>
    <t>C4525503</t>
  </si>
  <si>
    <t>C4526013</t>
  </si>
  <si>
    <t>C4526048</t>
  </si>
  <si>
    <t>B4525535</t>
  </si>
  <si>
    <t>B4525554</t>
  </si>
  <si>
    <t>B4525557</t>
  </si>
  <si>
    <t>B4525567</t>
  </si>
  <si>
    <t>B4526072</t>
  </si>
  <si>
    <t>C4525555</t>
  </si>
  <si>
    <t>C4526057</t>
  </si>
  <si>
    <t>C4526073</t>
  </si>
  <si>
    <t>T8626115</t>
  </si>
  <si>
    <t>T8626114</t>
  </si>
  <si>
    <t>T8626116</t>
  </si>
  <si>
    <t>X4525548</t>
  </si>
  <si>
    <t>X4525550</t>
  </si>
  <si>
    <t>X4526079</t>
  </si>
  <si>
    <t>X4526080</t>
  </si>
  <si>
    <t>X4526081</t>
  </si>
  <si>
    <t>X4526082</t>
  </si>
  <si>
    <t>X4526083</t>
  </si>
  <si>
    <t>X4526084</t>
  </si>
  <si>
    <t>X4526085</t>
  </si>
  <si>
    <t>X4526086</t>
  </si>
  <si>
    <t>X4525552</t>
  </si>
  <si>
    <t>X4525553</t>
  </si>
  <si>
    <t>X4526104</t>
  </si>
  <si>
    <t>X4526105</t>
  </si>
  <si>
    <t>Free Speed 3 W Top</t>
  </si>
  <si>
    <t xml:space="preserve">black </t>
  </si>
  <si>
    <t xml:space="preserve">belgian blue </t>
  </si>
  <si>
    <t>black - CORE</t>
  </si>
  <si>
    <t>belgian blue - CORE</t>
  </si>
  <si>
    <t>dark gray - CORE</t>
  </si>
  <si>
    <t>smoky gray - CORE</t>
  </si>
  <si>
    <t>belgian blue -CORE</t>
  </si>
  <si>
    <t>ivory - CORE</t>
  </si>
  <si>
    <t>black/white - CORE</t>
  </si>
  <si>
    <t>ivory/smoky gray - CORE</t>
  </si>
  <si>
    <t>light black - CORE</t>
  </si>
  <si>
    <t>black/ivory - CORE</t>
  </si>
  <si>
    <t>white - CORE</t>
  </si>
  <si>
    <t>light black/dark gray - CORE</t>
  </si>
  <si>
    <t>rosa giro - CORE</t>
  </si>
  <si>
    <t>purple mist - CORE</t>
  </si>
  <si>
    <t>black/black - CORE</t>
  </si>
  <si>
    <t>white/black -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</si>
</sst>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"/>
  </numFmts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sz val="10"/>
      <name val="Arial"/>
      <family val="2"/>
    </font>
    <font>
      <b/>
      <sz val="2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2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24"/>
      <color rgb="FFFFFFFF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99">
    <xf numFmtId="0" fontId="0" fillId="0" borderId="0" xfId="0"/>
    <xf numFmtId="0" fontId="3" fillId="2" borderId="0" xfId="0" applyFont="1" applyFill="1"/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0" fontId="4" fillId="0" borderId="0" xfId="0" applyFont="1"/>
    <xf numFmtId="0" fontId="4" fillId="0" borderId="7" xfId="0" applyFont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13" fillId="0" borderId="0" xfId="0" applyFont="1"/>
    <xf numFmtId="0" fontId="14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164" fontId="4" fillId="3" borderId="0" xfId="0" applyNumberFormat="1" applyFont="1" applyFill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10" fillId="3" borderId="0" xfId="0" applyFont="1" applyFill="1" applyProtection="1"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Protection="1">
      <protection locked="0"/>
    </xf>
    <xf numFmtId="0" fontId="4" fillId="3" borderId="21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0" fillId="3" borderId="0" xfId="0" applyFont="1" applyFill="1"/>
    <xf numFmtId="0" fontId="7" fillId="3" borderId="0" xfId="0" applyFont="1" applyFill="1"/>
    <xf numFmtId="0" fontId="0" fillId="3" borderId="0" xfId="0" applyFill="1"/>
    <xf numFmtId="164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/>
    <xf numFmtId="0" fontId="10" fillId="3" borderId="0" xfId="0" applyFont="1" applyFill="1" applyAlignment="1">
      <alignment horizontal="right"/>
    </xf>
    <xf numFmtId="0" fontId="6" fillId="4" borderId="4" xfId="0" applyFont="1" applyFill="1" applyBorder="1" applyAlignment="1" applyProtection="1">
      <alignment horizontal="right" vertical="center"/>
      <protection locked="0"/>
    </xf>
    <xf numFmtId="0" fontId="6" fillId="4" borderId="16" xfId="0" applyFont="1" applyFill="1" applyBorder="1" applyAlignment="1" applyProtection="1">
      <alignment horizontal="right" vertical="center"/>
      <protection locked="0"/>
    </xf>
    <xf numFmtId="0" fontId="6" fillId="4" borderId="20" xfId="0" applyFont="1" applyFill="1" applyBorder="1" applyAlignment="1" applyProtection="1">
      <alignment horizontal="right" vertical="center"/>
      <protection locked="0"/>
    </xf>
    <xf numFmtId="164" fontId="4" fillId="3" borderId="8" xfId="0" applyNumberFormat="1" applyFont="1" applyFill="1" applyBorder="1" applyAlignment="1" applyProtection="1">
      <alignment vertical="center"/>
      <protection locked="0"/>
    </xf>
    <xf numFmtId="164" fontId="4" fillId="3" borderId="9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16" xfId="0" applyFont="1" applyFill="1" applyBorder="1" applyAlignment="1" applyProtection="1">
      <alignment horizontal="right"/>
      <protection locked="0"/>
    </xf>
    <xf numFmtId="0" fontId="12" fillId="4" borderId="20" xfId="0" applyFont="1" applyFill="1" applyBorder="1" applyProtection="1">
      <protection locked="0"/>
    </xf>
    <xf numFmtId="164" fontId="6" fillId="4" borderId="5" xfId="0" applyNumberFormat="1" applyFont="1" applyFill="1" applyBorder="1" applyAlignment="1" applyProtection="1">
      <alignment horizontal="right" vertical="center"/>
      <protection locked="0"/>
    </xf>
    <xf numFmtId="164" fontId="6" fillId="4" borderId="0" xfId="0" applyNumberFormat="1" applyFont="1" applyFill="1" applyAlignment="1" applyProtection="1">
      <alignment horizontal="right" vertical="center"/>
      <protection locked="0"/>
    </xf>
    <xf numFmtId="164" fontId="6" fillId="4" borderId="21" xfId="0" applyNumberFormat="1" applyFont="1" applyFill="1" applyBorder="1" applyAlignment="1" applyProtection="1">
      <alignment horizontal="right" vertical="center"/>
      <protection locked="0"/>
    </xf>
    <xf numFmtId="165" fontId="10" fillId="2" borderId="2" xfId="1" applyNumberFormat="1" applyFont="1" applyFill="1" applyBorder="1"/>
    <xf numFmtId="0" fontId="4" fillId="0" borderId="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Protection="1">
      <protection locked="0"/>
    </xf>
    <xf numFmtId="0" fontId="16" fillId="0" borderId="0" xfId="0" applyFont="1"/>
    <xf numFmtId="0" fontId="16" fillId="0" borderId="0" xfId="0" applyFont="1" applyAlignment="1">
      <alignment horizontal="center"/>
    </xf>
    <xf numFmtId="0" fontId="11" fillId="0" borderId="0" xfId="0" applyFont="1"/>
    <xf numFmtId="0" fontId="4" fillId="0" borderId="24" xfId="0" applyFont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17" fillId="2" borderId="0" xfId="0" applyFont="1" applyFill="1"/>
    <xf numFmtId="0" fontId="17" fillId="0" borderId="0" xfId="0" applyFont="1"/>
    <xf numFmtId="0" fontId="4" fillId="0" borderId="5" xfId="0" applyFont="1" applyBorder="1"/>
    <xf numFmtId="0" fontId="4" fillId="0" borderId="21" xfId="0" applyFont="1" applyBorder="1"/>
    <xf numFmtId="0" fontId="4" fillId="0" borderId="4" xfId="0" applyFont="1" applyBorder="1"/>
    <xf numFmtId="164" fontId="4" fillId="0" borderId="5" xfId="0" applyNumberFormat="1" applyFont="1" applyBorder="1"/>
    <xf numFmtId="165" fontId="10" fillId="2" borderId="5" xfId="1" applyNumberFormat="1" applyFont="1" applyFill="1" applyBorder="1"/>
    <xf numFmtId="0" fontId="4" fillId="0" borderId="16" xfId="0" applyFont="1" applyBorder="1"/>
    <xf numFmtId="164" fontId="13" fillId="0" borderId="0" xfId="0" applyNumberFormat="1" applyFont="1"/>
    <xf numFmtId="0" fontId="4" fillId="0" borderId="20" xfId="0" applyFont="1" applyBorder="1"/>
    <xf numFmtId="0" fontId="13" fillId="0" borderId="21" xfId="0" applyFont="1" applyBorder="1"/>
    <xf numFmtId="164" fontId="13" fillId="0" borderId="21" xfId="0" applyNumberFormat="1" applyFont="1" applyBorder="1"/>
    <xf numFmtId="165" fontId="10" fillId="2" borderId="21" xfId="1" applyNumberFormat="1" applyFont="1" applyFill="1" applyBorder="1"/>
    <xf numFmtId="0" fontId="4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5" fontId="4" fillId="3" borderId="0" xfId="0" applyNumberFormat="1" applyFont="1" applyFill="1"/>
    <xf numFmtId="164" fontId="4" fillId="0" borderId="21" xfId="0" applyNumberFormat="1" applyFont="1" applyBorder="1"/>
    <xf numFmtId="165" fontId="4" fillId="3" borderId="0" xfId="0" applyNumberFormat="1" applyFont="1" applyFill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8" fillId="0" borderId="0" xfId="0" applyFont="1"/>
    <xf numFmtId="165" fontId="19" fillId="2" borderId="0" xfId="1" applyNumberFormat="1" applyFont="1" applyFill="1"/>
    <xf numFmtId="0" fontId="18" fillId="2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4" xfId="0" applyFont="1" applyBorder="1"/>
    <xf numFmtId="0" fontId="18" fillId="0" borderId="5" xfId="0" applyFont="1" applyBorder="1"/>
    <xf numFmtId="164" fontId="18" fillId="0" borderId="5" xfId="0" applyNumberFormat="1" applyFont="1" applyBorder="1"/>
    <xf numFmtId="165" fontId="19" fillId="2" borderId="5" xfId="1" applyNumberFormat="1" applyFont="1" applyFill="1" applyBorder="1"/>
    <xf numFmtId="0" fontId="18" fillId="0" borderId="8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>
      <alignment horizontal="center" vertical="center"/>
    </xf>
    <xf numFmtId="0" fontId="18" fillId="0" borderId="16" xfId="0" applyFont="1" applyBorder="1"/>
    <xf numFmtId="0" fontId="18" fillId="0" borderId="20" xfId="0" applyFont="1" applyBorder="1"/>
    <xf numFmtId="0" fontId="18" fillId="0" borderId="21" xfId="0" applyFont="1" applyBorder="1"/>
    <xf numFmtId="165" fontId="19" fillId="2" borderId="21" xfId="1" applyNumberFormat="1" applyFont="1" applyFill="1" applyBorder="1"/>
    <xf numFmtId="0" fontId="18" fillId="0" borderId="14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2" xfId="0" applyFont="1" applyBorder="1"/>
    <xf numFmtId="164" fontId="18" fillId="0" borderId="2" xfId="0" applyNumberFormat="1" applyFont="1" applyBorder="1"/>
    <xf numFmtId="165" fontId="19" fillId="2" borderId="2" xfId="1" applyNumberFormat="1" applyFont="1" applyFill="1" applyBorder="1"/>
    <xf numFmtId="0" fontId="18" fillId="0" borderId="19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 applyProtection="1">
      <alignment horizontal="center"/>
      <protection locked="0"/>
    </xf>
    <xf numFmtId="0" fontId="18" fillId="3" borderId="5" xfId="0" applyFont="1" applyFill="1" applyBorder="1" applyProtection="1">
      <protection locked="0"/>
    </xf>
    <xf numFmtId="0" fontId="18" fillId="3" borderId="21" xfId="0" applyFont="1" applyFill="1" applyBorder="1" applyAlignment="1" applyProtection="1">
      <alignment horizontal="center"/>
      <protection locked="0"/>
    </xf>
    <xf numFmtId="0" fontId="18" fillId="3" borderId="21" xfId="0" applyFont="1" applyFill="1" applyBorder="1" applyProtection="1">
      <protection locked="0"/>
    </xf>
    <xf numFmtId="0" fontId="18" fillId="3" borderId="2" xfId="0" applyFont="1" applyFill="1" applyBorder="1" applyAlignment="1" applyProtection="1">
      <alignment horizontal="center"/>
      <protection locked="0"/>
    </xf>
    <xf numFmtId="0" fontId="18" fillId="3" borderId="2" xfId="0" applyFon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3" borderId="0" xfId="0" applyFont="1" applyFill="1" applyProtection="1">
      <protection locked="0"/>
    </xf>
    <xf numFmtId="0" fontId="11" fillId="4" borderId="1" xfId="0" applyFont="1" applyFill="1" applyBorder="1"/>
    <xf numFmtId="0" fontId="11" fillId="4" borderId="2" xfId="0" applyFont="1" applyFill="1" applyBorder="1"/>
    <xf numFmtId="164" fontId="11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>
      <alignment horizontal="center" vertical="center"/>
    </xf>
    <xf numFmtId="0" fontId="11" fillId="3" borderId="0" xfId="0" applyFont="1" applyFill="1"/>
    <xf numFmtId="0" fontId="13" fillId="3" borderId="0" xfId="0" applyFont="1" applyFill="1" applyProtection="1">
      <protection locked="0"/>
    </xf>
    <xf numFmtId="165" fontId="11" fillId="4" borderId="2" xfId="0" applyNumberFormat="1" applyFont="1" applyFill="1" applyBorder="1" applyAlignment="1">
      <alignment horizontal="left"/>
    </xf>
    <xf numFmtId="0" fontId="11" fillId="4" borderId="4" xfId="0" applyFont="1" applyFill="1" applyBorder="1"/>
    <xf numFmtId="0" fontId="11" fillId="4" borderId="5" xfId="0" applyFont="1" applyFill="1" applyBorder="1"/>
    <xf numFmtId="164" fontId="11" fillId="4" borderId="5" xfId="0" applyNumberFormat="1" applyFont="1" applyFill="1" applyBorder="1" applyAlignment="1">
      <alignment horizontal="right"/>
    </xf>
    <xf numFmtId="0" fontId="11" fillId="4" borderId="5" xfId="0" applyFont="1" applyFill="1" applyBorder="1" applyAlignment="1">
      <alignment horizontal="left"/>
    </xf>
    <xf numFmtId="165" fontId="11" fillId="4" borderId="5" xfId="0" applyNumberFormat="1" applyFont="1" applyFill="1" applyBorder="1" applyAlignment="1">
      <alignment horizontal="left"/>
    </xf>
    <xf numFmtId="0" fontId="11" fillId="4" borderId="5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1" fillId="8" borderId="4" xfId="0" applyFont="1" applyFill="1" applyBorder="1"/>
    <xf numFmtId="0" fontId="11" fillId="8" borderId="5" xfId="0" applyFont="1" applyFill="1" applyBorder="1"/>
    <xf numFmtId="164" fontId="11" fillId="8" borderId="5" xfId="0" applyNumberFormat="1" applyFont="1" applyFill="1" applyBorder="1" applyAlignment="1">
      <alignment horizontal="right"/>
    </xf>
    <xf numFmtId="0" fontId="11" fillId="8" borderId="5" xfId="0" applyFont="1" applyFill="1" applyBorder="1" applyAlignment="1">
      <alignment horizontal="left"/>
    </xf>
    <xf numFmtId="165" fontId="11" fillId="8" borderId="5" xfId="0" applyNumberFormat="1" applyFont="1" applyFill="1" applyBorder="1" applyAlignment="1">
      <alignment horizontal="left"/>
    </xf>
    <xf numFmtId="0" fontId="11" fillId="8" borderId="5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 vertical="center"/>
    </xf>
    <xf numFmtId="0" fontId="13" fillId="2" borderId="16" xfId="0" applyFont="1" applyFill="1" applyBorder="1"/>
    <xf numFmtId="0" fontId="13" fillId="2" borderId="0" xfId="0" applyFont="1" applyFill="1"/>
    <xf numFmtId="0" fontId="11" fillId="8" borderId="5" xfId="0" applyFont="1" applyFill="1" applyBorder="1" applyAlignment="1" applyProtection="1">
      <alignment horizontal="center"/>
      <protection locked="0"/>
    </xf>
    <xf numFmtId="0" fontId="11" fillId="8" borderId="5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/>
    <xf numFmtId="0" fontId="11" fillId="6" borderId="5" xfId="0" applyFont="1" applyFill="1" applyBorder="1"/>
    <xf numFmtId="164" fontId="11" fillId="6" borderId="5" xfId="0" applyNumberFormat="1" applyFont="1" applyFill="1" applyBorder="1" applyAlignment="1">
      <alignment horizontal="right"/>
    </xf>
    <xf numFmtId="0" fontId="11" fillId="6" borderId="5" xfId="0" applyFont="1" applyFill="1" applyBorder="1" applyAlignment="1">
      <alignment horizontal="left"/>
    </xf>
    <xf numFmtId="165" fontId="11" fillId="6" borderId="5" xfId="0" applyNumberFormat="1" applyFont="1" applyFill="1" applyBorder="1" applyAlignment="1">
      <alignment horizontal="center"/>
    </xf>
    <xf numFmtId="0" fontId="11" fillId="6" borderId="5" xfId="0" applyFont="1" applyFill="1" applyBorder="1" applyAlignment="1" applyProtection="1">
      <alignment horizont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>
      <alignment horizontal="center" vertical="center"/>
    </xf>
    <xf numFmtId="165" fontId="11" fillId="7" borderId="2" xfId="0" applyNumberFormat="1" applyFont="1" applyFill="1" applyBorder="1" applyAlignment="1">
      <alignment horizontal="left"/>
    </xf>
    <xf numFmtId="0" fontId="11" fillId="7" borderId="2" xfId="0" applyFont="1" applyFill="1" applyBorder="1" applyAlignment="1" applyProtection="1">
      <alignment horizontal="center"/>
      <protection locked="0"/>
    </xf>
    <xf numFmtId="0" fontId="11" fillId="7" borderId="2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165" fontId="4" fillId="0" borderId="0" xfId="0" applyNumberFormat="1" applyFont="1"/>
    <xf numFmtId="165" fontId="11" fillId="6" borderId="5" xfId="0" applyNumberFormat="1" applyFont="1" applyFill="1" applyBorder="1" applyAlignment="1">
      <alignment horizontal="left"/>
    </xf>
    <xf numFmtId="165" fontId="4" fillId="0" borderId="5" xfId="0" applyNumberFormat="1" applyFont="1" applyBorder="1"/>
    <xf numFmtId="165" fontId="4" fillId="0" borderId="21" xfId="0" applyNumberFormat="1" applyFont="1" applyBorder="1"/>
    <xf numFmtId="165" fontId="4" fillId="0" borderId="2" xfId="0" applyNumberFormat="1" applyFont="1" applyBorder="1"/>
    <xf numFmtId="165" fontId="10" fillId="0" borderId="13" xfId="0" applyNumberFormat="1" applyFont="1" applyBorder="1"/>
    <xf numFmtId="165" fontId="11" fillId="4" borderId="2" xfId="0" applyNumberFormat="1" applyFont="1" applyFill="1" applyBorder="1" applyAlignment="1">
      <alignment horizontal="right"/>
    </xf>
    <xf numFmtId="165" fontId="11" fillId="4" borderId="5" xfId="0" applyNumberFormat="1" applyFont="1" applyFill="1" applyBorder="1" applyAlignment="1">
      <alignment horizontal="right"/>
    </xf>
    <xf numFmtId="165" fontId="18" fillId="0" borderId="5" xfId="0" applyNumberFormat="1" applyFont="1" applyBorder="1"/>
    <xf numFmtId="165" fontId="18" fillId="0" borderId="0" xfId="0" applyNumberFormat="1" applyFont="1"/>
    <xf numFmtId="165" fontId="18" fillId="0" borderId="21" xfId="0" applyNumberFormat="1" applyFont="1" applyBorder="1"/>
    <xf numFmtId="165" fontId="18" fillId="0" borderId="2" xfId="0" applyNumberFormat="1" applyFont="1" applyBorder="1"/>
    <xf numFmtId="165" fontId="11" fillId="8" borderId="5" xfId="0" applyNumberFormat="1" applyFont="1" applyFill="1" applyBorder="1" applyAlignment="1">
      <alignment horizontal="right"/>
    </xf>
    <xf numFmtId="165" fontId="11" fillId="6" borderId="21" xfId="0" applyNumberFormat="1" applyFont="1" applyFill="1" applyBorder="1" applyAlignment="1">
      <alignment horizontal="right"/>
    </xf>
    <xf numFmtId="165" fontId="11" fillId="6" borderId="5" xfId="0" applyNumberFormat="1" applyFont="1" applyFill="1" applyBorder="1" applyAlignment="1">
      <alignment horizontal="right"/>
    </xf>
    <xf numFmtId="165" fontId="4" fillId="2" borderId="0" xfId="0" applyNumberFormat="1" applyFont="1" applyFill="1"/>
    <xf numFmtId="165" fontId="4" fillId="3" borderId="0" xfId="0" applyNumberFormat="1" applyFont="1" applyFill="1" applyProtection="1">
      <protection locked="0"/>
    </xf>
    <xf numFmtId="165" fontId="13" fillId="0" borderId="0" xfId="0" applyNumberFormat="1" applyFont="1"/>
    <xf numFmtId="165" fontId="11" fillId="5" borderId="27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44" fontId="17" fillId="0" borderId="0" xfId="2" applyFont="1"/>
    <xf numFmtId="44" fontId="17" fillId="2" borderId="0" xfId="2" applyFont="1" applyFill="1"/>
    <xf numFmtId="44" fontId="4" fillId="3" borderId="0" xfId="2" applyFont="1" applyFill="1" applyAlignment="1">
      <alignment horizontal="right"/>
    </xf>
    <xf numFmtId="44" fontId="17" fillId="0" borderId="0" xfId="2" applyFont="1" applyFill="1"/>
    <xf numFmtId="44" fontId="4" fillId="0" borderId="0" xfId="2" applyFont="1" applyFill="1" applyAlignment="1">
      <alignment horizontal="right"/>
    </xf>
    <xf numFmtId="44" fontId="18" fillId="0" borderId="0" xfId="2" applyFont="1" applyFill="1"/>
    <xf numFmtId="44" fontId="4" fillId="3" borderId="0" xfId="2" applyFont="1" applyFill="1"/>
    <xf numFmtId="0" fontId="18" fillId="3" borderId="0" xfId="0" applyFont="1" applyFill="1"/>
    <xf numFmtId="0" fontId="4" fillId="0" borderId="18" xfId="0" applyFont="1" applyBorder="1" applyAlignment="1" applyProtection="1">
      <alignment horizontal="center" vertical="center"/>
      <protection locked="0"/>
    </xf>
    <xf numFmtId="44" fontId="10" fillId="0" borderId="15" xfId="2" applyFont="1" applyBorder="1"/>
    <xf numFmtId="44" fontId="11" fillId="4" borderId="3" xfId="2" applyFont="1" applyFill="1" applyBorder="1" applyAlignment="1">
      <alignment horizontal="right"/>
    </xf>
    <xf numFmtId="44" fontId="11" fillId="5" borderId="28" xfId="2" applyFont="1" applyFill="1" applyBorder="1" applyAlignment="1">
      <alignment horizontal="right"/>
    </xf>
    <xf numFmtId="44" fontId="4" fillId="0" borderId="6" xfId="2" applyFont="1" applyBorder="1"/>
    <xf numFmtId="44" fontId="4" fillId="0" borderId="17" xfId="2" applyFont="1" applyBorder="1"/>
    <xf numFmtId="44" fontId="4" fillId="0" borderId="22" xfId="2" applyFont="1" applyBorder="1"/>
    <xf numFmtId="44" fontId="4" fillId="0" borderId="3" xfId="2" applyFont="1" applyBorder="1"/>
    <xf numFmtId="44" fontId="11" fillId="4" borderId="6" xfId="2" applyFont="1" applyFill="1" applyBorder="1" applyAlignment="1">
      <alignment horizontal="right"/>
    </xf>
    <xf numFmtId="44" fontId="18" fillId="0" borderId="6" xfId="2" applyFont="1" applyBorder="1"/>
    <xf numFmtId="44" fontId="18" fillId="0" borderId="17" xfId="2" applyFont="1" applyBorder="1"/>
    <xf numFmtId="44" fontId="18" fillId="0" borderId="22" xfId="2" applyFont="1" applyBorder="1"/>
    <xf numFmtId="44" fontId="18" fillId="0" borderId="3" xfId="2" applyFont="1" applyBorder="1"/>
    <xf numFmtId="44" fontId="11" fillId="8" borderId="6" xfId="2" applyFont="1" applyFill="1" applyBorder="1" applyAlignment="1">
      <alignment horizontal="right"/>
    </xf>
    <xf numFmtId="44" fontId="11" fillId="6" borderId="22" xfId="2" applyFont="1" applyFill="1" applyBorder="1" applyAlignment="1">
      <alignment horizontal="right"/>
    </xf>
    <xf numFmtId="44" fontId="11" fillId="6" borderId="6" xfId="2" applyFont="1" applyFill="1" applyBorder="1" applyAlignment="1">
      <alignment horizontal="right"/>
    </xf>
    <xf numFmtId="44" fontId="4" fillId="0" borderId="0" xfId="2" applyFont="1"/>
    <xf numFmtId="44" fontId="4" fillId="2" borderId="0" xfId="2" applyFont="1" applyFill="1"/>
    <xf numFmtId="44" fontId="4" fillId="3" borderId="0" xfId="2" applyFont="1" applyFill="1" applyProtection="1">
      <protection locked="0"/>
    </xf>
    <xf numFmtId="44" fontId="13" fillId="0" borderId="0" xfId="2" applyFont="1"/>
    <xf numFmtId="0" fontId="10" fillId="9" borderId="4" xfId="0" applyFont="1" applyFill="1" applyBorder="1"/>
    <xf numFmtId="0" fontId="10" fillId="9" borderId="5" xfId="0" applyFont="1" applyFill="1" applyBorder="1"/>
    <xf numFmtId="164" fontId="10" fillId="9" borderId="5" xfId="0" applyNumberFormat="1" applyFont="1" applyFill="1" applyBorder="1" applyAlignment="1">
      <alignment horizontal="right"/>
    </xf>
    <xf numFmtId="0" fontId="10" fillId="9" borderId="5" xfId="0" applyFont="1" applyFill="1" applyBorder="1" applyAlignment="1">
      <alignment horizontal="left"/>
    </xf>
    <xf numFmtId="165" fontId="10" fillId="9" borderId="5" xfId="0" applyNumberFormat="1" applyFont="1" applyFill="1" applyBorder="1" applyAlignment="1">
      <alignment horizontal="left"/>
    </xf>
    <xf numFmtId="0" fontId="10" fillId="9" borderId="5" xfId="0" applyFont="1" applyFill="1" applyBorder="1" applyAlignment="1" applyProtection="1">
      <alignment horizontal="center"/>
      <protection locked="0"/>
    </xf>
    <xf numFmtId="0" fontId="10" fillId="9" borderId="5" xfId="0" applyFont="1" applyFill="1" applyBorder="1" applyAlignment="1" applyProtection="1">
      <alignment horizontal="center" vertical="center"/>
      <protection locked="0"/>
    </xf>
    <xf numFmtId="0" fontId="10" fillId="9" borderId="5" xfId="0" applyFont="1" applyFill="1" applyBorder="1" applyAlignment="1">
      <alignment horizontal="center" vertical="center"/>
    </xf>
    <xf numFmtId="165" fontId="10" fillId="9" borderId="5" xfId="0" applyNumberFormat="1" applyFont="1" applyFill="1" applyBorder="1" applyAlignment="1">
      <alignment horizontal="right"/>
    </xf>
    <xf numFmtId="44" fontId="10" fillId="9" borderId="6" xfId="2" applyFont="1" applyFill="1" applyBorder="1" applyAlignment="1">
      <alignment horizontal="right"/>
    </xf>
    <xf numFmtId="0" fontId="10" fillId="9" borderId="5" xfId="0" applyFont="1" applyFill="1" applyBorder="1" applyAlignment="1">
      <alignment horizontal="center"/>
    </xf>
    <xf numFmtId="0" fontId="10" fillId="9" borderId="1" xfId="0" applyFont="1" applyFill="1" applyBorder="1"/>
    <xf numFmtId="0" fontId="10" fillId="9" borderId="2" xfId="0" applyFont="1" applyFill="1" applyBorder="1"/>
    <xf numFmtId="164" fontId="10" fillId="9" borderId="2" xfId="0" applyNumberFormat="1" applyFont="1" applyFill="1" applyBorder="1" applyAlignment="1">
      <alignment horizontal="right"/>
    </xf>
    <xf numFmtId="0" fontId="10" fillId="9" borderId="2" xfId="0" applyFont="1" applyFill="1" applyBorder="1" applyAlignment="1">
      <alignment horizontal="left"/>
    </xf>
    <xf numFmtId="165" fontId="10" fillId="9" borderId="2" xfId="0" applyNumberFormat="1" applyFont="1" applyFill="1" applyBorder="1" applyAlignment="1">
      <alignment horizontal="left"/>
    </xf>
    <xf numFmtId="0" fontId="10" fillId="9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 vertical="center"/>
      <protection locked="0"/>
    </xf>
    <xf numFmtId="0" fontId="4" fillId="9" borderId="2" xfId="0" applyFont="1" applyFill="1" applyBorder="1" applyAlignment="1" applyProtection="1">
      <alignment horizontal="center" vertical="center"/>
      <protection locked="0"/>
    </xf>
    <xf numFmtId="0" fontId="10" fillId="9" borderId="2" xfId="0" applyFont="1" applyFill="1" applyBorder="1" applyAlignment="1">
      <alignment horizontal="center" vertical="center"/>
    </xf>
    <xf numFmtId="165" fontId="10" fillId="9" borderId="2" xfId="0" applyNumberFormat="1" applyFont="1" applyFill="1" applyBorder="1" applyAlignment="1">
      <alignment horizontal="right"/>
    </xf>
    <xf numFmtId="44" fontId="10" fillId="9" borderId="3" xfId="2" applyFont="1" applyFill="1" applyBorder="1" applyAlignment="1">
      <alignment horizontal="right"/>
    </xf>
    <xf numFmtId="0" fontId="4" fillId="9" borderId="5" xfId="0" applyFont="1" applyFill="1" applyBorder="1" applyAlignment="1" applyProtection="1">
      <alignment horizontal="center" vertical="center"/>
      <protection locked="0"/>
    </xf>
    <xf numFmtId="0" fontId="11" fillId="10" borderId="20" xfId="0" applyFont="1" applyFill="1" applyBorder="1"/>
    <xf numFmtId="0" fontId="11" fillId="10" borderId="21" xfId="0" applyFont="1" applyFill="1" applyBorder="1"/>
    <xf numFmtId="164" fontId="11" fillId="10" borderId="21" xfId="0" applyNumberFormat="1" applyFont="1" applyFill="1" applyBorder="1" applyAlignment="1">
      <alignment horizontal="right"/>
    </xf>
    <xf numFmtId="0" fontId="11" fillId="10" borderId="21" xfId="0" applyFont="1" applyFill="1" applyBorder="1" applyAlignment="1">
      <alignment horizontal="left"/>
    </xf>
    <xf numFmtId="165" fontId="11" fillId="10" borderId="21" xfId="0" applyNumberFormat="1" applyFont="1" applyFill="1" applyBorder="1" applyAlignment="1">
      <alignment horizontal="left"/>
    </xf>
    <xf numFmtId="0" fontId="11" fillId="10" borderId="21" xfId="0" applyFont="1" applyFill="1" applyBorder="1" applyAlignment="1" applyProtection="1">
      <alignment horizontal="center"/>
      <protection locked="0"/>
    </xf>
    <xf numFmtId="0" fontId="11" fillId="10" borderId="21" xfId="0" applyFont="1" applyFill="1" applyBorder="1" applyAlignment="1" applyProtection="1">
      <alignment horizontal="center" vertical="center"/>
      <protection locked="0"/>
    </xf>
    <xf numFmtId="0" fontId="11" fillId="10" borderId="21" xfId="0" applyFont="1" applyFill="1" applyBorder="1" applyAlignment="1">
      <alignment horizontal="center" vertical="center"/>
    </xf>
    <xf numFmtId="165" fontId="11" fillId="10" borderId="21" xfId="0" applyNumberFormat="1" applyFont="1" applyFill="1" applyBorder="1" applyAlignment="1">
      <alignment horizontal="right"/>
    </xf>
    <xf numFmtId="44" fontId="11" fillId="10" borderId="22" xfId="2" applyFont="1" applyFill="1" applyBorder="1" applyAlignment="1">
      <alignment horizontal="right"/>
    </xf>
    <xf numFmtId="0" fontId="11" fillId="10" borderId="1" xfId="0" applyFont="1" applyFill="1" applyBorder="1"/>
    <xf numFmtId="0" fontId="11" fillId="10" borderId="2" xfId="0" applyFont="1" applyFill="1" applyBorder="1"/>
    <xf numFmtId="164" fontId="11" fillId="10" borderId="2" xfId="0" applyNumberFormat="1" applyFont="1" applyFill="1" applyBorder="1" applyAlignment="1">
      <alignment horizontal="right"/>
    </xf>
    <xf numFmtId="0" fontId="11" fillId="10" borderId="2" xfId="0" applyFont="1" applyFill="1" applyBorder="1" applyAlignment="1">
      <alignment horizontal="left"/>
    </xf>
    <xf numFmtId="165" fontId="11" fillId="10" borderId="2" xfId="0" applyNumberFormat="1" applyFont="1" applyFill="1" applyBorder="1" applyAlignment="1">
      <alignment horizontal="left"/>
    </xf>
    <xf numFmtId="0" fontId="11" fillId="10" borderId="2" xfId="0" applyFont="1" applyFill="1" applyBorder="1" applyAlignment="1" applyProtection="1">
      <alignment horizontal="center"/>
      <protection locked="0"/>
    </xf>
    <xf numFmtId="0" fontId="11" fillId="10" borderId="2" xfId="0" applyFont="1" applyFill="1" applyBorder="1" applyAlignment="1" applyProtection="1">
      <alignment horizontal="center" vertical="center"/>
      <protection locked="0"/>
    </xf>
    <xf numFmtId="0" fontId="11" fillId="10" borderId="2" xfId="0" applyFont="1" applyFill="1" applyBorder="1" applyAlignment="1">
      <alignment horizontal="center" vertical="center"/>
    </xf>
    <xf numFmtId="165" fontId="11" fillId="10" borderId="2" xfId="0" applyNumberFormat="1" applyFont="1" applyFill="1" applyBorder="1" applyAlignment="1">
      <alignment horizontal="right"/>
    </xf>
    <xf numFmtId="44" fontId="11" fillId="10" borderId="3" xfId="2" applyFont="1" applyFill="1" applyBorder="1" applyAlignment="1">
      <alignment horizontal="right"/>
    </xf>
    <xf numFmtId="0" fontId="11" fillId="5" borderId="4" xfId="0" applyFont="1" applyFill="1" applyBorder="1"/>
    <xf numFmtId="0" fontId="11" fillId="5" borderId="5" xfId="0" applyFont="1" applyFill="1" applyBorder="1"/>
    <xf numFmtId="164" fontId="11" fillId="5" borderId="5" xfId="0" applyNumberFormat="1" applyFont="1" applyFill="1" applyBorder="1" applyAlignment="1">
      <alignment horizontal="right"/>
    </xf>
    <xf numFmtId="0" fontId="11" fillId="5" borderId="5" xfId="0" applyFont="1" applyFill="1" applyBorder="1" applyAlignment="1">
      <alignment horizontal="left"/>
    </xf>
    <xf numFmtId="165" fontId="11" fillId="5" borderId="5" xfId="0" applyNumberFormat="1" applyFont="1" applyFill="1" applyBorder="1" applyAlignment="1">
      <alignment horizontal="left"/>
    </xf>
    <xf numFmtId="0" fontId="11" fillId="5" borderId="5" xfId="0" applyFont="1" applyFill="1" applyBorder="1" applyAlignment="1" applyProtection="1">
      <alignment horizont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>
      <alignment horizontal="center" vertical="center"/>
    </xf>
    <xf numFmtId="165" fontId="11" fillId="5" borderId="5" xfId="0" applyNumberFormat="1" applyFont="1" applyFill="1" applyBorder="1" applyAlignment="1">
      <alignment horizontal="right"/>
    </xf>
    <xf numFmtId="44" fontId="11" fillId="5" borderId="6" xfId="2" applyFont="1" applyFill="1" applyBorder="1" applyAlignment="1">
      <alignment horizontal="right"/>
    </xf>
    <xf numFmtId="0" fontId="20" fillId="2" borderId="0" xfId="0" applyFont="1" applyFill="1"/>
    <xf numFmtId="0" fontId="21" fillId="4" borderId="1" xfId="0" applyFont="1" applyFill="1" applyBorder="1"/>
    <xf numFmtId="0" fontId="21" fillId="4" borderId="2" xfId="0" applyFont="1" applyFill="1" applyBorder="1"/>
    <xf numFmtId="44" fontId="21" fillId="4" borderId="2" xfId="2" applyFont="1" applyFill="1" applyBorder="1" applyAlignment="1">
      <alignment horizontal="right"/>
    </xf>
    <xf numFmtId="44" fontId="21" fillId="4" borderId="3" xfId="2" applyFont="1" applyFill="1" applyBorder="1" applyAlignment="1">
      <alignment horizontal="right"/>
    </xf>
    <xf numFmtId="0" fontId="21" fillId="7" borderId="1" xfId="0" applyFont="1" applyFill="1" applyBorder="1" applyAlignment="1">
      <alignment horizontal="left"/>
    </xf>
    <xf numFmtId="0" fontId="21" fillId="7" borderId="2" xfId="0" applyFont="1" applyFill="1" applyBorder="1"/>
    <xf numFmtId="44" fontId="21" fillId="7" borderId="2" xfId="2" applyFont="1" applyFill="1" applyBorder="1" applyAlignment="1">
      <alignment horizontal="right"/>
    </xf>
    <xf numFmtId="44" fontId="21" fillId="7" borderId="3" xfId="2" applyFont="1" applyFill="1" applyBorder="1" applyAlignment="1">
      <alignment horizontal="right"/>
    </xf>
    <xf numFmtId="0" fontId="22" fillId="9" borderId="1" xfId="0" applyFont="1" applyFill="1" applyBorder="1"/>
    <xf numFmtId="0" fontId="22" fillId="9" borderId="2" xfId="0" applyFont="1" applyFill="1" applyBorder="1"/>
    <xf numFmtId="44" fontId="22" fillId="9" borderId="2" xfId="2" applyFont="1" applyFill="1" applyBorder="1" applyAlignment="1">
      <alignment horizontal="right"/>
    </xf>
    <xf numFmtId="44" fontId="22" fillId="9" borderId="3" xfId="2" applyFont="1" applyFill="1" applyBorder="1" applyAlignment="1">
      <alignment horizontal="right"/>
    </xf>
    <xf numFmtId="0" fontId="20" fillId="0" borderId="0" xfId="0" applyFont="1"/>
    <xf numFmtId="0" fontId="20" fillId="0" borderId="18" xfId="0" applyFont="1" applyBorder="1" applyAlignment="1">
      <alignment horizontal="left"/>
    </xf>
    <xf numFmtId="0" fontId="20" fillId="0" borderId="18" xfId="0" applyFont="1" applyBorder="1"/>
    <xf numFmtId="44" fontId="23" fillId="0" borderId="18" xfId="2" applyFont="1" applyBorder="1"/>
    <xf numFmtId="44" fontId="20" fillId="0" borderId="18" xfId="2" applyFont="1" applyBorder="1"/>
    <xf numFmtId="0" fontId="20" fillId="0" borderId="11" xfId="0" applyFont="1" applyBorder="1" applyAlignment="1">
      <alignment horizontal="left"/>
    </xf>
    <xf numFmtId="0" fontId="20" fillId="0" borderId="11" xfId="0" applyFont="1" applyBorder="1"/>
    <xf numFmtId="44" fontId="23" fillId="0" borderId="11" xfId="2" applyFont="1" applyBorder="1"/>
    <xf numFmtId="44" fontId="20" fillId="0" borderId="11" xfId="2" applyFont="1" applyBorder="1"/>
    <xf numFmtId="0" fontId="23" fillId="3" borderId="0" xfId="0" applyFont="1" applyFill="1"/>
    <xf numFmtId="44" fontId="23" fillId="3" borderId="0" xfId="2" applyFont="1" applyFill="1" applyAlignment="1">
      <alignment horizontal="right"/>
    </xf>
    <xf numFmtId="44" fontId="20" fillId="2" borderId="0" xfId="2" applyFont="1" applyFill="1"/>
    <xf numFmtId="0" fontId="21" fillId="7" borderId="1" xfId="0" applyFont="1" applyFill="1" applyBorder="1"/>
    <xf numFmtId="0" fontId="21" fillId="6" borderId="1" xfId="0" applyFont="1" applyFill="1" applyBorder="1"/>
    <xf numFmtId="0" fontId="21" fillId="6" borderId="2" xfId="0" applyFont="1" applyFill="1" applyBorder="1"/>
    <xf numFmtId="44" fontId="21" fillId="6" borderId="2" xfId="2" applyFont="1" applyFill="1" applyBorder="1" applyAlignment="1">
      <alignment horizontal="right"/>
    </xf>
    <xf numFmtId="44" fontId="21" fillId="6" borderId="3" xfId="2" applyFont="1" applyFill="1" applyBorder="1" applyAlignment="1">
      <alignment horizontal="right"/>
    </xf>
    <xf numFmtId="0" fontId="23" fillId="3" borderId="0" xfId="0" applyFont="1" applyFill="1" applyAlignment="1">
      <alignment horizontal="left"/>
    </xf>
    <xf numFmtId="0" fontId="21" fillId="4" borderId="1" xfId="0" applyFont="1" applyFill="1" applyBorder="1" applyAlignment="1">
      <alignment horizontal="left"/>
    </xf>
    <xf numFmtId="0" fontId="21" fillId="4" borderId="26" xfId="0" applyFont="1" applyFill="1" applyBorder="1"/>
    <xf numFmtId="0" fontId="21" fillId="5" borderId="1" xfId="0" applyFont="1" applyFill="1" applyBorder="1"/>
    <xf numFmtId="0" fontId="21" fillId="5" borderId="2" xfId="0" applyFont="1" applyFill="1" applyBorder="1"/>
    <xf numFmtId="44" fontId="21" fillId="5" borderId="2" xfId="2" applyFont="1" applyFill="1" applyBorder="1" applyAlignment="1">
      <alignment horizontal="right"/>
    </xf>
    <xf numFmtId="44" fontId="21" fillId="5" borderId="3" xfId="2" applyFont="1" applyFill="1" applyBorder="1" applyAlignment="1">
      <alignment horizontal="right"/>
    </xf>
    <xf numFmtId="164" fontId="23" fillId="3" borderId="0" xfId="0" applyNumberFormat="1" applyFont="1" applyFill="1" applyAlignment="1">
      <alignment horizontal="right"/>
    </xf>
    <xf numFmtId="165" fontId="10" fillId="2" borderId="0" xfId="1" applyNumberFormat="1" applyFont="1" applyFill="1"/>
    <xf numFmtId="165" fontId="10" fillId="10" borderId="21" xfId="1" applyNumberFormat="1" applyFont="1" applyFill="1" applyBorder="1"/>
    <xf numFmtId="0" fontId="4" fillId="10" borderId="21" xfId="0" applyFont="1" applyFill="1" applyBorder="1" applyAlignment="1" applyProtection="1">
      <alignment horizontal="center" vertical="center"/>
      <protection locked="0"/>
    </xf>
    <xf numFmtId="0" fontId="4" fillId="10" borderId="21" xfId="0" applyFont="1" applyFill="1" applyBorder="1"/>
    <xf numFmtId="164" fontId="4" fillId="10" borderId="21" xfId="0" applyNumberFormat="1" applyFont="1" applyFill="1" applyBorder="1"/>
    <xf numFmtId="0" fontId="4" fillId="10" borderId="21" xfId="0" applyFont="1" applyFill="1" applyBorder="1" applyAlignment="1">
      <alignment horizontal="center" vertical="center"/>
    </xf>
    <xf numFmtId="165" fontId="11" fillId="10" borderId="21" xfId="0" applyNumberFormat="1" applyFont="1" applyFill="1" applyBorder="1"/>
    <xf numFmtId="44" fontId="11" fillId="10" borderId="22" xfId="2" applyFont="1" applyFill="1" applyBorder="1"/>
    <xf numFmtId="0" fontId="4" fillId="2" borderId="0" xfId="0" applyFont="1" applyFill="1" applyAlignment="1" applyProtection="1">
      <alignment horizontal="center" vertical="center"/>
      <protection locked="0"/>
    </xf>
    <xf numFmtId="44" fontId="18" fillId="0" borderId="0" xfId="2" applyFont="1"/>
    <xf numFmtId="49" fontId="18" fillId="0" borderId="0" xfId="0" applyNumberFormat="1" applyFont="1"/>
    <xf numFmtId="0" fontId="24" fillId="0" borderId="0" xfId="0" applyFont="1"/>
    <xf numFmtId="44" fontId="24" fillId="0" borderId="0" xfId="2" applyFont="1"/>
    <xf numFmtId="49" fontId="24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13" fillId="2" borderId="1" xfId="0" applyFont="1" applyFill="1" applyBorder="1"/>
    <xf numFmtId="0" fontId="13" fillId="2" borderId="2" xfId="0" applyFont="1" applyFill="1" applyBorder="1"/>
    <xf numFmtId="165" fontId="11" fillId="7" borderId="2" xfId="0" applyNumberFormat="1" applyFont="1" applyFill="1" applyBorder="1" applyAlignment="1" applyProtection="1">
      <alignment horizontal="center" vertical="center"/>
      <protection locked="0"/>
    </xf>
    <xf numFmtId="44" fontId="11" fillId="7" borderId="3" xfId="2" applyFont="1" applyFill="1" applyBorder="1" applyAlignment="1" applyProtection="1">
      <alignment horizontal="center" vertical="center"/>
      <protection locked="0"/>
    </xf>
    <xf numFmtId="0" fontId="18" fillId="11" borderId="0" xfId="0" applyFont="1" applyFill="1"/>
    <xf numFmtId="44" fontId="11" fillId="10" borderId="21" xfId="2" applyFont="1" applyFill="1" applyBorder="1" applyAlignment="1">
      <alignment horizontal="right"/>
    </xf>
    <xf numFmtId="0" fontId="4" fillId="0" borderId="24" xfId="0" applyFont="1" applyBorder="1" applyAlignment="1" applyProtection="1">
      <alignment horizontal="center"/>
      <protection locked="0"/>
    </xf>
    <xf numFmtId="165" fontId="11" fillId="6" borderId="4" xfId="0" applyNumberFormat="1" applyFont="1" applyFill="1" applyBorder="1" applyAlignment="1">
      <alignment horizontal="left"/>
    </xf>
    <xf numFmtId="165" fontId="11" fillId="6" borderId="5" xfId="0" applyNumberFormat="1" applyFont="1" applyFill="1" applyBorder="1" applyAlignment="1">
      <alignment horizontal="center" vertical="center"/>
    </xf>
    <xf numFmtId="44" fontId="11" fillId="6" borderId="6" xfId="2" applyFont="1" applyFill="1" applyBorder="1" applyAlignment="1">
      <alignment horizontal="center" vertical="center"/>
    </xf>
    <xf numFmtId="0" fontId="4" fillId="0" borderId="25" xfId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19" xfId="0" applyBorder="1"/>
    <xf numFmtId="0" fontId="21" fillId="4" borderId="4" xfId="0" applyFont="1" applyFill="1" applyBorder="1" applyAlignment="1">
      <alignment horizontal="left"/>
    </xf>
    <xf numFmtId="0" fontId="21" fillId="4" borderId="5" xfId="0" applyFont="1" applyFill="1" applyBorder="1"/>
    <xf numFmtId="44" fontId="21" fillId="4" borderId="5" xfId="2" applyFont="1" applyFill="1" applyBorder="1" applyAlignment="1">
      <alignment horizontal="right"/>
    </xf>
    <xf numFmtId="44" fontId="21" fillId="4" borderId="6" xfId="2" applyFont="1" applyFill="1" applyBorder="1" applyAlignment="1">
      <alignment horizontal="right"/>
    </xf>
    <xf numFmtId="0" fontId="25" fillId="0" borderId="0" xfId="0" applyFont="1"/>
    <xf numFmtId="0" fontId="23" fillId="0" borderId="0" xfId="0" applyFont="1" applyAlignment="1">
      <alignment horizontal="left"/>
    </xf>
    <xf numFmtId="0" fontId="4" fillId="0" borderId="29" xfId="0" applyFont="1" applyBorder="1" applyAlignment="1" applyProtection="1">
      <alignment horizontal="center"/>
      <protection locked="0"/>
    </xf>
    <xf numFmtId="165" fontId="10" fillId="2" borderId="30" xfId="1" applyNumberFormat="1" applyFont="1" applyFill="1" applyBorder="1"/>
    <xf numFmtId="0" fontId="11" fillId="4" borderId="4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 vertical="center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left" vertical="center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164" fontId="5" fillId="4" borderId="1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Normal 2" xfId="1" xr:uid="{C786A118-0480-4213-B947-D1B90A866FB7}"/>
  </cellStyles>
  <dxfs count="0"/>
  <tableStyles count="0" defaultTableStyle="TableStyleMedium2" defaultPivotStyle="PivotStyleLight16"/>
  <colors>
    <mruColors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luworo\AppData\Local\Microsoft\Windows\INetCache\Content.Outlook\CGXKJV8Z\Copy%20of%20S24%20Pricing%20Summary%20Sheet%206-13-23%20(version%201).xlsb" TargetMode="External"/><Relationship Id="rId1" Type="http://schemas.openxmlformats.org/officeDocument/2006/relationships/externalLinkPath" Target="/Users/bluworo/AppData/Local/Microsoft/Windows/INetCache/Content.Outlook/CGXKJV8Z/Copy%20of%20S24%20Pricing%20Summary%20Sheet%206-13-23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ATA FROM MARGIN BOOK"/>
      <sheetName val="Sheet3"/>
    </sheetNames>
    <sheetDataSet>
      <sheetData sheetId="0"/>
      <sheetData sheetId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</row>
        <row r="2">
          <cell r="C2" t="str">
            <v>Style Nbr</v>
          </cell>
          <cell r="D2" t="str">
            <v>MV Style #</v>
          </cell>
          <cell r="E2" t="str">
            <v>Style Name</v>
          </cell>
          <cell r="F2" t="str">
            <v>Gender</v>
          </cell>
          <cell r="G2" t="str">
            <v>FOB</v>
          </cell>
          <cell r="H2" t="str">
            <v>Cost</v>
          </cell>
          <cell r="I2" t="str">
            <v>Price(PREV)</v>
          </cell>
          <cell r="J2" t="str">
            <v>MSRP(Last Season)</v>
          </cell>
          <cell r="K2" t="str">
            <v>Margin</v>
          </cell>
          <cell r="L2" t="str">
            <v>MV RETAIL EURO</v>
          </cell>
          <cell r="M2" t="str">
            <v>Sugested Retail $</v>
          </cell>
          <cell r="N2" t="str">
            <v>US SOURCE</v>
          </cell>
          <cell r="O2" t="str">
            <v>Vendors</v>
          </cell>
        </row>
        <row r="3">
          <cell r="C3">
            <v>18511</v>
          </cell>
          <cell r="D3" t="str">
            <v>4518511</v>
          </cell>
          <cell r="E3" t="str">
            <v>Puro 3 Jersey FZ</v>
          </cell>
          <cell r="F3" t="str">
            <v>M</v>
          </cell>
          <cell r="G3">
            <v>30.38</v>
          </cell>
          <cell r="H3">
            <v>47.239999999999995</v>
          </cell>
          <cell r="I3">
            <v>65</v>
          </cell>
          <cell r="J3">
            <v>129.99</v>
          </cell>
          <cell r="K3">
            <v>0.27323076923076933</v>
          </cell>
          <cell r="L3">
            <v>124.95</v>
          </cell>
          <cell r="M3">
            <v>131.19750000000002</v>
          </cell>
          <cell r="O3" t="str">
            <v>MV</v>
          </cell>
        </row>
        <row r="4">
          <cell r="C4">
            <v>4521021</v>
          </cell>
          <cell r="D4">
            <v>4521021</v>
          </cell>
          <cell r="E4" t="str">
            <v>Classifica Jersey</v>
          </cell>
          <cell r="F4" t="str">
            <v>M</v>
          </cell>
          <cell r="G4">
            <v>21.5</v>
          </cell>
          <cell r="H4">
            <v>33.44</v>
          </cell>
          <cell r="I4">
            <v>57.5</v>
          </cell>
          <cell r="J4">
            <v>114.99</v>
          </cell>
          <cell r="K4">
            <v>0.41843478260869571</v>
          </cell>
          <cell r="L4">
            <v>89.95</v>
          </cell>
          <cell r="M4">
            <v>94.447500000000005</v>
          </cell>
          <cell r="O4" t="str">
            <v>MV</v>
          </cell>
        </row>
        <row r="5">
          <cell r="C5">
            <v>4521058</v>
          </cell>
          <cell r="D5">
            <v>4521058</v>
          </cell>
          <cell r="E5" t="str">
            <v>Solaris Sleeveless Jersey</v>
          </cell>
          <cell r="F5" t="str">
            <v>W</v>
          </cell>
          <cell r="G5">
            <v>22.56</v>
          </cell>
          <cell r="H5">
            <v>35.08</v>
          </cell>
          <cell r="I5">
            <v>60</v>
          </cell>
          <cell r="J5">
            <v>119.99</v>
          </cell>
          <cell r="K5">
            <v>0.41533333333333339</v>
          </cell>
          <cell r="L5">
            <v>89.95</v>
          </cell>
          <cell r="M5">
            <v>94.447500000000005</v>
          </cell>
          <cell r="O5" t="str">
            <v>MV</v>
          </cell>
        </row>
        <row r="6">
          <cell r="C6">
            <v>4521516</v>
          </cell>
          <cell r="D6">
            <v>4521516</v>
          </cell>
          <cell r="E6" t="str">
            <v>Pro Thermal Mid LS Jersey</v>
          </cell>
          <cell r="F6" t="str">
            <v>M</v>
          </cell>
          <cell r="G6">
            <v>26.33</v>
          </cell>
          <cell r="H6">
            <v>40.950000000000003</v>
          </cell>
          <cell r="I6">
            <v>65</v>
          </cell>
          <cell r="J6">
            <v>129.99</v>
          </cell>
          <cell r="K6">
            <v>0.36999999999999994</v>
          </cell>
          <cell r="L6">
            <v>119.95</v>
          </cell>
          <cell r="M6">
            <v>125.94750000000001</v>
          </cell>
          <cell r="O6" t="str">
            <v>MV</v>
          </cell>
        </row>
        <row r="7">
          <cell r="C7">
            <v>4522006</v>
          </cell>
          <cell r="D7">
            <v>4522006</v>
          </cell>
          <cell r="E7" t="str">
            <v>Unlimited Allroad Jersey</v>
          </cell>
          <cell r="F7" t="str">
            <v>M</v>
          </cell>
          <cell r="G7">
            <v>28.17</v>
          </cell>
          <cell r="H7">
            <v>43.800000000000004</v>
          </cell>
          <cell r="I7">
            <v>70</v>
          </cell>
          <cell r="J7">
            <v>139.99</v>
          </cell>
          <cell r="K7">
            <v>0.37428571428571422</v>
          </cell>
          <cell r="L7">
            <v>109.95</v>
          </cell>
          <cell r="M7">
            <v>115.44750000000001</v>
          </cell>
          <cell r="O7" t="str">
            <v>MV</v>
          </cell>
        </row>
        <row r="8">
          <cell r="C8">
            <v>4522022</v>
          </cell>
          <cell r="D8">
            <v>4522022</v>
          </cell>
          <cell r="E8" t="str">
            <v>Endurance Elite Jersey</v>
          </cell>
          <cell r="F8" t="str">
            <v>M</v>
          </cell>
          <cell r="G8">
            <v>27.53</v>
          </cell>
          <cell r="H8">
            <v>42.81</v>
          </cell>
          <cell r="I8">
            <v>70</v>
          </cell>
          <cell r="J8">
            <v>139.99</v>
          </cell>
          <cell r="K8">
            <v>0.3884285714285714</v>
          </cell>
          <cell r="L8">
            <v>109.95</v>
          </cell>
          <cell r="M8">
            <v>115.44750000000001</v>
          </cell>
          <cell r="O8" t="str">
            <v>MV</v>
          </cell>
        </row>
        <row r="9">
          <cell r="C9">
            <v>4522023</v>
          </cell>
          <cell r="D9">
            <v>4522023</v>
          </cell>
          <cell r="E9" t="str">
            <v>Prologo 7 Jersey</v>
          </cell>
          <cell r="F9" t="str">
            <v>M</v>
          </cell>
          <cell r="G9">
            <v>22.39</v>
          </cell>
          <cell r="H9">
            <v>34.81</v>
          </cell>
          <cell r="I9">
            <v>50</v>
          </cell>
          <cell r="J9">
            <v>99.99</v>
          </cell>
          <cell r="K9">
            <v>0.30379999999999996</v>
          </cell>
          <cell r="L9">
            <v>99.95</v>
          </cell>
          <cell r="M9">
            <v>104.94750000000001</v>
          </cell>
          <cell r="O9" t="str">
            <v>MV</v>
          </cell>
        </row>
        <row r="10">
          <cell r="C10">
            <v>4522024</v>
          </cell>
          <cell r="D10">
            <v>4522024</v>
          </cell>
          <cell r="E10" t="str">
            <v>Prologo 7 LS Jersey</v>
          </cell>
          <cell r="F10" t="str">
            <v>M</v>
          </cell>
          <cell r="G10">
            <v>24.2</v>
          </cell>
          <cell r="H10">
            <v>35.94</v>
          </cell>
          <cell r="I10">
            <v>60</v>
          </cell>
          <cell r="J10">
            <v>119.99</v>
          </cell>
          <cell r="K10">
            <v>0.40100000000000002</v>
          </cell>
          <cell r="L10">
            <v>109.95</v>
          </cell>
          <cell r="M10">
            <v>115.44750000000001</v>
          </cell>
          <cell r="O10" t="str">
            <v>MK</v>
          </cell>
        </row>
        <row r="11">
          <cell r="C11">
            <v>4522025</v>
          </cell>
          <cell r="D11">
            <v>4522025</v>
          </cell>
          <cell r="E11" t="str">
            <v>Entrata VI Jersey</v>
          </cell>
          <cell r="F11" t="str">
            <v>M</v>
          </cell>
          <cell r="G11">
            <v>20.95</v>
          </cell>
          <cell r="H11">
            <v>32.57</v>
          </cell>
          <cell r="I11">
            <v>45</v>
          </cell>
          <cell r="J11">
            <v>89.99</v>
          </cell>
          <cell r="K11">
            <v>0.2762222222222222</v>
          </cell>
          <cell r="L11">
            <v>79.95</v>
          </cell>
          <cell r="M11">
            <v>83.947500000000005</v>
          </cell>
          <cell r="O11" t="str">
            <v>MV</v>
          </cell>
        </row>
        <row r="12">
          <cell r="C12">
            <v>4522026</v>
          </cell>
          <cell r="D12">
            <v>4522026</v>
          </cell>
          <cell r="E12" t="str">
            <v>Entrata VI Sleeveless</v>
          </cell>
          <cell r="F12" t="str">
            <v>M</v>
          </cell>
          <cell r="G12">
            <v>19.53</v>
          </cell>
          <cell r="H12">
            <v>27.44</v>
          </cell>
          <cell r="I12">
            <v>42.5</v>
          </cell>
          <cell r="J12">
            <v>84.99</v>
          </cell>
          <cell r="K12">
            <v>0.35435294117647054</v>
          </cell>
          <cell r="L12">
            <v>74.95</v>
          </cell>
          <cell r="M12">
            <v>78.697500000000005</v>
          </cell>
          <cell r="N12" t="str">
            <v>SHICO</v>
          </cell>
          <cell r="O12" t="str">
            <v>SCHICO</v>
          </cell>
        </row>
        <row r="13">
          <cell r="C13">
            <v>4522027</v>
          </cell>
          <cell r="D13">
            <v>4522027</v>
          </cell>
          <cell r="E13" t="str">
            <v>Essenza Jersey</v>
          </cell>
          <cell r="F13" t="str">
            <v>M</v>
          </cell>
          <cell r="G13">
            <v>34.729999999999997</v>
          </cell>
          <cell r="H13">
            <v>54</v>
          </cell>
          <cell r="I13">
            <v>100</v>
          </cell>
          <cell r="J13">
            <v>199.99</v>
          </cell>
          <cell r="K13">
            <v>0.46</v>
          </cell>
          <cell r="L13">
            <v>139.94999999999999</v>
          </cell>
          <cell r="M13">
            <v>146.94749999999999</v>
          </cell>
          <cell r="O13" t="str">
            <v>MV</v>
          </cell>
        </row>
        <row r="14">
          <cell r="C14">
            <v>4522062</v>
          </cell>
          <cell r="D14">
            <v>4522062</v>
          </cell>
          <cell r="E14" t="str">
            <v>Solaris Top</v>
          </cell>
          <cell r="F14" t="str">
            <v>W</v>
          </cell>
          <cell r="G14">
            <v>17.989999999999998</v>
          </cell>
          <cell r="H14">
            <v>27.979999999999997</v>
          </cell>
          <cell r="I14">
            <v>50</v>
          </cell>
          <cell r="J14">
            <v>99.99</v>
          </cell>
          <cell r="K14">
            <v>0.44040000000000007</v>
          </cell>
          <cell r="L14">
            <v>79.95</v>
          </cell>
          <cell r="M14">
            <v>83.947500000000005</v>
          </cell>
          <cell r="O14" t="str">
            <v>MV</v>
          </cell>
        </row>
        <row r="15">
          <cell r="C15">
            <v>4522513</v>
          </cell>
          <cell r="D15">
            <v>4522513</v>
          </cell>
          <cell r="E15" t="str">
            <v>Perfetto RoS 2 Wind Jersey</v>
          </cell>
          <cell r="F15" t="str">
            <v>M</v>
          </cell>
          <cell r="G15">
            <v>42.66</v>
          </cell>
          <cell r="H15">
            <v>66.34</v>
          </cell>
          <cell r="I15">
            <v>115</v>
          </cell>
          <cell r="J15">
            <v>229.99</v>
          </cell>
          <cell r="K15">
            <v>0.42313043478260864</v>
          </cell>
          <cell r="L15">
            <v>179.95</v>
          </cell>
          <cell r="M15">
            <v>188.94749999999999</v>
          </cell>
          <cell r="O15" t="str">
            <v>MV</v>
          </cell>
        </row>
        <row r="16">
          <cell r="C16">
            <v>4522524</v>
          </cell>
          <cell r="D16">
            <v>4522524</v>
          </cell>
          <cell r="E16" t="str">
            <v>Insider Jersey</v>
          </cell>
          <cell r="F16" t="str">
            <v>M</v>
          </cell>
          <cell r="G16">
            <v>22.13</v>
          </cell>
          <cell r="H16">
            <v>34.409999999999997</v>
          </cell>
          <cell r="I16">
            <v>62.5</v>
          </cell>
          <cell r="J16">
            <v>124.99</v>
          </cell>
          <cell r="K16">
            <v>0.44944000000000006</v>
          </cell>
          <cell r="L16">
            <v>84.95</v>
          </cell>
          <cell r="M16">
            <v>89.197500000000005</v>
          </cell>
          <cell r="O16" t="str">
            <v>MV</v>
          </cell>
        </row>
        <row r="17">
          <cell r="C17">
            <v>4522525</v>
          </cell>
          <cell r="D17">
            <v>4522525</v>
          </cell>
          <cell r="E17" t="str">
            <v>Insider Sleeveless</v>
          </cell>
          <cell r="F17" t="str">
            <v>M</v>
          </cell>
          <cell r="G17">
            <v>16.37</v>
          </cell>
          <cell r="H17">
            <v>25.46</v>
          </cell>
          <cell r="I17">
            <v>45</v>
          </cell>
          <cell r="J17">
            <v>89.99</v>
          </cell>
          <cell r="K17">
            <v>0.43422222222222218</v>
          </cell>
          <cell r="L17">
            <v>64.95</v>
          </cell>
          <cell r="M17">
            <v>68.197500000000005</v>
          </cell>
          <cell r="O17" t="str">
            <v>MV</v>
          </cell>
        </row>
        <row r="18">
          <cell r="C18">
            <v>4522545</v>
          </cell>
          <cell r="D18">
            <v>4522545</v>
          </cell>
          <cell r="E18" t="str">
            <v>Perfetto RoS 2 W Wind Jersey</v>
          </cell>
          <cell r="F18" t="str">
            <v>W</v>
          </cell>
          <cell r="G18">
            <v>41.65</v>
          </cell>
          <cell r="H18">
            <v>64.77</v>
          </cell>
          <cell r="I18">
            <v>115</v>
          </cell>
          <cell r="J18">
            <v>229.99</v>
          </cell>
          <cell r="K18">
            <v>0.43678260869565222</v>
          </cell>
          <cell r="L18">
            <v>179.95</v>
          </cell>
          <cell r="M18">
            <v>188.94749999999999</v>
          </cell>
          <cell r="O18" t="str">
            <v>MV</v>
          </cell>
        </row>
        <row r="19">
          <cell r="C19">
            <v>4522556</v>
          </cell>
          <cell r="D19">
            <v>4522556</v>
          </cell>
          <cell r="E19" t="str">
            <v>Insider W Sleeveless</v>
          </cell>
          <cell r="F19" t="str">
            <v>W</v>
          </cell>
          <cell r="G19">
            <v>16.63</v>
          </cell>
          <cell r="H19">
            <v>25.85</v>
          </cell>
          <cell r="I19">
            <v>45</v>
          </cell>
          <cell r="J19">
            <v>89.99</v>
          </cell>
          <cell r="K19">
            <v>0.42555555555555552</v>
          </cell>
          <cell r="L19">
            <v>64.95</v>
          </cell>
          <cell r="M19">
            <v>68.197500000000005</v>
          </cell>
          <cell r="O19" t="str">
            <v>MV</v>
          </cell>
        </row>
        <row r="20">
          <cell r="C20">
            <v>4523008</v>
          </cell>
          <cell r="D20">
            <v>4523008</v>
          </cell>
          <cell r="E20" t="str">
            <v>Premio Black Jersey</v>
          </cell>
          <cell r="F20" t="str">
            <v>M</v>
          </cell>
          <cell r="G20">
            <v>47.49</v>
          </cell>
          <cell r="H20">
            <v>73.849999999999994</v>
          </cell>
          <cell r="I20">
            <v>110</v>
          </cell>
          <cell r="J20">
            <v>219.99</v>
          </cell>
          <cell r="K20">
            <v>0.32863636363636367</v>
          </cell>
          <cell r="L20">
            <v>169.95</v>
          </cell>
          <cell r="M20">
            <v>178.44749999999999</v>
          </cell>
          <cell r="O20" t="str">
            <v>MV</v>
          </cell>
        </row>
        <row r="21">
          <cell r="C21">
            <v>4523011</v>
          </cell>
          <cell r="D21">
            <v>4523011</v>
          </cell>
          <cell r="E21" t="str">
            <v>Superleggera 3 Jersey</v>
          </cell>
          <cell r="F21" t="str">
            <v>M</v>
          </cell>
          <cell r="G21">
            <v>29.15</v>
          </cell>
          <cell r="H21">
            <v>45.33</v>
          </cell>
          <cell r="I21">
            <v>85</v>
          </cell>
          <cell r="J21">
            <v>169.99</v>
          </cell>
          <cell r="K21">
            <v>0.46670588235294119</v>
          </cell>
          <cell r="L21">
            <v>129.94999999999999</v>
          </cell>
          <cell r="M21">
            <v>136.44749999999999</v>
          </cell>
          <cell r="O21" t="str">
            <v>MV</v>
          </cell>
        </row>
        <row r="22">
          <cell r="C22">
            <v>4523035</v>
          </cell>
          <cell r="D22">
            <v>4523035</v>
          </cell>
          <cell r="E22" t="str">
            <v>Premio W Jersey</v>
          </cell>
          <cell r="F22" t="str">
            <v>W</v>
          </cell>
          <cell r="G22">
            <v>46.65</v>
          </cell>
          <cell r="H22">
            <v>72.55</v>
          </cell>
          <cell r="I22">
            <v>110</v>
          </cell>
          <cell r="J22">
            <v>219.99</v>
          </cell>
          <cell r="K22">
            <v>0.34045454545454545</v>
          </cell>
          <cell r="L22">
            <v>169.95</v>
          </cell>
          <cell r="M22">
            <v>178.44749999999999</v>
          </cell>
          <cell r="O22" t="str">
            <v>MV</v>
          </cell>
        </row>
        <row r="23">
          <cell r="C23">
            <v>4523042</v>
          </cell>
          <cell r="D23">
            <v>4523042</v>
          </cell>
          <cell r="E23" t="str">
            <v>Anima 4 Jersey</v>
          </cell>
          <cell r="F23" t="str">
            <v>W</v>
          </cell>
          <cell r="G23">
            <v>20.56</v>
          </cell>
          <cell r="H23">
            <v>31.97</v>
          </cell>
          <cell r="I23">
            <v>45</v>
          </cell>
          <cell r="J23">
            <v>89.99</v>
          </cell>
          <cell r="K23">
            <v>0.28955555555555557</v>
          </cell>
          <cell r="L23">
            <v>79.95</v>
          </cell>
          <cell r="M23">
            <v>83.947500000000005</v>
          </cell>
          <cell r="O23" t="str">
            <v>MV</v>
          </cell>
        </row>
        <row r="24">
          <cell r="C24">
            <v>4523043</v>
          </cell>
          <cell r="D24">
            <v>4523043</v>
          </cell>
          <cell r="E24" t="str">
            <v>Anima 4 Sleeveless</v>
          </cell>
          <cell r="F24" t="str">
            <v>W</v>
          </cell>
          <cell r="G24">
            <v>19.02</v>
          </cell>
          <cell r="H24">
            <v>29.58</v>
          </cell>
          <cell r="I24">
            <v>42.5</v>
          </cell>
          <cell r="J24">
            <v>84.99</v>
          </cell>
          <cell r="K24">
            <v>0.30400000000000005</v>
          </cell>
          <cell r="L24">
            <v>74.95</v>
          </cell>
          <cell r="M24">
            <v>78.697500000000005</v>
          </cell>
          <cell r="O24" t="str">
            <v>MV</v>
          </cell>
        </row>
        <row r="25">
          <cell r="C25">
            <v>4523044</v>
          </cell>
          <cell r="D25">
            <v>4523044</v>
          </cell>
          <cell r="E25" t="str">
            <v>Anima 4 Long Sleeve Jersey</v>
          </cell>
          <cell r="F25" t="str">
            <v>W</v>
          </cell>
          <cell r="G25">
            <v>21.17</v>
          </cell>
          <cell r="H25">
            <v>32.92</v>
          </cell>
          <cell r="I25">
            <v>55</v>
          </cell>
          <cell r="J25">
            <v>99.99</v>
          </cell>
          <cell r="K25">
            <v>0.4014545454545454</v>
          </cell>
          <cell r="L25">
            <v>89.95</v>
          </cell>
          <cell r="M25">
            <v>94.447500000000005</v>
          </cell>
          <cell r="O25" t="str">
            <v>MV</v>
          </cell>
        </row>
        <row r="26">
          <cell r="C26">
            <v>4523045</v>
          </cell>
          <cell r="D26">
            <v>4523045</v>
          </cell>
          <cell r="E26" t="str">
            <v>Bavette Top</v>
          </cell>
          <cell r="F26" t="str">
            <v>W</v>
          </cell>
          <cell r="G26">
            <v>18.79</v>
          </cell>
          <cell r="H26">
            <v>29.22</v>
          </cell>
          <cell r="I26">
            <v>55</v>
          </cell>
          <cell r="J26">
            <v>109.99</v>
          </cell>
          <cell r="K26">
            <v>0.46872727272727277</v>
          </cell>
          <cell r="L26">
            <v>79.95</v>
          </cell>
          <cell r="M26">
            <v>83.947500000000005</v>
          </cell>
          <cell r="O26" t="str">
            <v>MV</v>
          </cell>
        </row>
        <row r="27">
          <cell r="C27">
            <v>4524005</v>
          </cell>
          <cell r="D27">
            <v>4524005</v>
          </cell>
          <cell r="E27" t="str">
            <v>Aero Race 7.0 Jersey</v>
          </cell>
          <cell r="F27" t="str">
            <v>M</v>
          </cell>
          <cell r="G27">
            <v>23.12</v>
          </cell>
          <cell r="H27">
            <v>35.96</v>
          </cell>
          <cell r="I27">
            <v>5</v>
          </cell>
          <cell r="J27">
            <v>124.95</v>
          </cell>
          <cell r="K27">
            <v>-6.1920000000000002</v>
          </cell>
          <cell r="L27">
            <v>124.95</v>
          </cell>
          <cell r="M27">
            <v>131.19750000000002</v>
          </cell>
          <cell r="O27" t="str">
            <v>MV</v>
          </cell>
        </row>
        <row r="28">
          <cell r="C28">
            <v>4524006</v>
          </cell>
          <cell r="D28">
            <v>4524006</v>
          </cell>
          <cell r="E28" t="str">
            <v>Climber'S 4.0 Jersey</v>
          </cell>
          <cell r="F28" t="str">
            <v>M</v>
          </cell>
          <cell r="G28">
            <v>24.29</v>
          </cell>
          <cell r="H28">
            <v>37.76</v>
          </cell>
          <cell r="I28">
            <v>5</v>
          </cell>
          <cell r="J28">
            <v>99.95</v>
          </cell>
          <cell r="K28">
            <v>-6.5519999999999996</v>
          </cell>
          <cell r="L28">
            <v>99.95</v>
          </cell>
          <cell r="M28">
            <v>104.94750000000001</v>
          </cell>
          <cell r="O28" t="str">
            <v>MV</v>
          </cell>
        </row>
        <row r="29">
          <cell r="C29">
            <v>4524007</v>
          </cell>
          <cell r="D29">
            <v>4524007</v>
          </cell>
          <cell r="E29" t="str">
            <v>Espresso Jersey</v>
          </cell>
          <cell r="F29" t="str">
            <v>M</v>
          </cell>
          <cell r="G29">
            <v>24.32</v>
          </cell>
          <cell r="H29">
            <v>37.82</v>
          </cell>
          <cell r="I29">
            <v>5</v>
          </cell>
          <cell r="J29">
            <v>109.95</v>
          </cell>
          <cell r="K29">
            <v>-6.5640000000000001</v>
          </cell>
          <cell r="L29">
            <v>119.95</v>
          </cell>
          <cell r="M29">
            <v>125.94750000000001</v>
          </cell>
          <cell r="O29" t="str">
            <v>MV</v>
          </cell>
        </row>
        <row r="30">
          <cell r="C30">
            <v>4524008</v>
          </cell>
          <cell r="D30">
            <v>4524008</v>
          </cell>
          <cell r="E30" t="str">
            <v>Espresso LS Jersey</v>
          </cell>
          <cell r="F30" t="str">
            <v>M</v>
          </cell>
          <cell r="G30">
            <v>26.17</v>
          </cell>
          <cell r="H30">
            <v>40.69</v>
          </cell>
          <cell r="I30">
            <v>5</v>
          </cell>
          <cell r="J30">
            <v>109.95</v>
          </cell>
          <cell r="K30">
            <v>-7.1379999999999999</v>
          </cell>
          <cell r="L30">
            <v>124.95</v>
          </cell>
          <cell r="M30">
            <v>131.19750000000002</v>
          </cell>
          <cell r="O30" t="str">
            <v>MV</v>
          </cell>
        </row>
        <row r="31">
          <cell r="C31">
            <v>4524009</v>
          </cell>
          <cell r="D31">
            <v>4524009</v>
          </cell>
          <cell r="E31" t="str">
            <v>Elements Jersey</v>
          </cell>
          <cell r="F31" t="str">
            <v>M</v>
          </cell>
          <cell r="G31">
            <v>23.55</v>
          </cell>
          <cell r="H31">
            <v>36.619999999999997</v>
          </cell>
          <cell r="I31">
            <v>5</v>
          </cell>
          <cell r="J31">
            <v>99.95</v>
          </cell>
          <cell r="K31">
            <v>-6.3239999999999998</v>
          </cell>
          <cell r="L31">
            <v>99.95</v>
          </cell>
          <cell r="M31">
            <v>104.94750000000001</v>
          </cell>
          <cell r="O31" t="str">
            <v>MV</v>
          </cell>
        </row>
        <row r="32">
          <cell r="C32">
            <v>4524011</v>
          </cell>
          <cell r="D32">
            <v>4524011</v>
          </cell>
          <cell r="E32" t="str">
            <v>Orizzonte Jersey</v>
          </cell>
          <cell r="F32" t="str">
            <v>M</v>
          </cell>
          <cell r="G32">
            <v>22.34</v>
          </cell>
          <cell r="H32">
            <v>34.74</v>
          </cell>
          <cell r="I32">
            <v>5</v>
          </cell>
          <cell r="J32">
            <v>84.95</v>
          </cell>
          <cell r="K32">
            <v>-5.9480000000000004</v>
          </cell>
          <cell r="L32">
            <v>84.95</v>
          </cell>
          <cell r="M32">
            <v>89.197500000000005</v>
          </cell>
          <cell r="O32" t="str">
            <v>MV</v>
          </cell>
        </row>
        <row r="33">
          <cell r="C33">
            <v>4524012</v>
          </cell>
          <cell r="D33">
            <v>4524012</v>
          </cell>
          <cell r="E33" t="str">
            <v>Tradizione Jersey</v>
          </cell>
          <cell r="F33" t="str">
            <v>M</v>
          </cell>
          <cell r="G33">
            <v>22.34</v>
          </cell>
          <cell r="H33">
            <v>34.74</v>
          </cell>
          <cell r="I33">
            <v>5</v>
          </cell>
          <cell r="J33">
            <v>99.95</v>
          </cell>
          <cell r="K33">
            <v>-5.9480000000000004</v>
          </cell>
          <cell r="L33">
            <v>84.95</v>
          </cell>
          <cell r="M33">
            <v>89.197500000000005</v>
          </cell>
          <cell r="O33" t="str">
            <v>MV</v>
          </cell>
        </row>
        <row r="34">
          <cell r="C34">
            <v>4524013</v>
          </cell>
          <cell r="D34">
            <v>4524013</v>
          </cell>
          <cell r="E34" t="str">
            <v>Unlimited Pro Jersey</v>
          </cell>
          <cell r="F34" t="str">
            <v>M</v>
          </cell>
          <cell r="G34">
            <v>30.15</v>
          </cell>
          <cell r="H34">
            <v>46.879999999999995</v>
          </cell>
          <cell r="I34">
            <v>5</v>
          </cell>
          <cell r="J34">
            <v>109.95</v>
          </cell>
          <cell r="K34">
            <v>-8.3759999999999994</v>
          </cell>
          <cell r="L34">
            <v>129.94999999999999</v>
          </cell>
          <cell r="M34">
            <v>136.44749999999999</v>
          </cell>
          <cell r="O34" t="str">
            <v>MV</v>
          </cell>
        </row>
        <row r="35">
          <cell r="C35">
            <v>4524014</v>
          </cell>
          <cell r="D35">
            <v>4524014</v>
          </cell>
          <cell r="E35" t="str">
            <v>Unlimited Endurance Jersey</v>
          </cell>
          <cell r="F35" t="str">
            <v>M</v>
          </cell>
          <cell r="G35">
            <v>25.59</v>
          </cell>
          <cell r="H35">
            <v>39.799999999999997</v>
          </cell>
          <cell r="I35">
            <v>5</v>
          </cell>
          <cell r="J35">
            <v>99.95</v>
          </cell>
          <cell r="K35">
            <v>-6.9599999999999991</v>
          </cell>
          <cell r="L35">
            <v>99.95</v>
          </cell>
          <cell r="M35">
            <v>104.94750000000001</v>
          </cell>
          <cell r="O35" t="str">
            <v>MV</v>
          </cell>
        </row>
        <row r="36">
          <cell r="C36">
            <v>4524015</v>
          </cell>
          <cell r="D36">
            <v>4524015</v>
          </cell>
          <cell r="E36" t="str">
            <v>Unlimited Entrata 2 Jersey</v>
          </cell>
          <cell r="F36" t="str">
            <v>M</v>
          </cell>
          <cell r="G36">
            <v>20.84</v>
          </cell>
          <cell r="H36">
            <v>32.409999999999997</v>
          </cell>
          <cell r="I36">
            <v>5</v>
          </cell>
          <cell r="J36">
            <v>79.95</v>
          </cell>
          <cell r="K36">
            <v>-5.4819999999999993</v>
          </cell>
          <cell r="L36">
            <v>84.95</v>
          </cell>
          <cell r="M36">
            <v>89.197500000000005</v>
          </cell>
          <cell r="O36" t="str">
            <v>MV</v>
          </cell>
        </row>
        <row r="37">
          <cell r="C37">
            <v>4524017</v>
          </cell>
          <cell r="D37">
            <v>4524017</v>
          </cell>
          <cell r="E37" t="str">
            <v>R-A/D Jersey</v>
          </cell>
          <cell r="F37" t="str">
            <v>M</v>
          </cell>
          <cell r="G37">
            <v>25.15</v>
          </cell>
          <cell r="H37">
            <v>39.11</v>
          </cell>
          <cell r="I37">
            <v>5</v>
          </cell>
          <cell r="J37">
            <v>124.95</v>
          </cell>
          <cell r="K37">
            <v>-6.8220000000000001</v>
          </cell>
          <cell r="L37">
            <v>124.95</v>
          </cell>
          <cell r="M37">
            <v>131.19750000000002</v>
          </cell>
          <cell r="O37" t="str">
            <v>MV</v>
          </cell>
        </row>
        <row r="38">
          <cell r="C38">
            <v>4524052</v>
          </cell>
          <cell r="D38">
            <v>4524052</v>
          </cell>
          <cell r="E38" t="str">
            <v>Aero Pro 7.0 W Jersey</v>
          </cell>
          <cell r="F38" t="str">
            <v>W</v>
          </cell>
          <cell r="G38">
            <v>22.67</v>
          </cell>
          <cell r="H38">
            <v>35.25</v>
          </cell>
          <cell r="I38">
            <v>5</v>
          </cell>
          <cell r="J38">
            <v>124.95</v>
          </cell>
          <cell r="K38">
            <v>-6.05</v>
          </cell>
          <cell r="L38">
            <v>124.95</v>
          </cell>
          <cell r="M38">
            <v>131.19750000000002</v>
          </cell>
          <cell r="O38" t="str">
            <v>MV</v>
          </cell>
        </row>
        <row r="39">
          <cell r="C39">
            <v>4524053</v>
          </cell>
          <cell r="D39">
            <v>4524053</v>
          </cell>
          <cell r="E39" t="str">
            <v>Climber'S 4.0 W Jersey</v>
          </cell>
          <cell r="F39" t="str">
            <v>W</v>
          </cell>
          <cell r="G39">
            <v>23.29</v>
          </cell>
          <cell r="H39">
            <v>36.21</v>
          </cell>
          <cell r="I39">
            <v>5</v>
          </cell>
          <cell r="J39">
            <v>99.95</v>
          </cell>
          <cell r="K39">
            <v>-6.242</v>
          </cell>
          <cell r="L39">
            <v>99.95</v>
          </cell>
          <cell r="M39">
            <v>104.94750000000001</v>
          </cell>
          <cell r="O39" t="str">
            <v>MV</v>
          </cell>
        </row>
        <row r="40">
          <cell r="C40">
            <v>4524054</v>
          </cell>
          <cell r="D40">
            <v>4524054</v>
          </cell>
          <cell r="E40" t="str">
            <v>Espresso  W Jersey</v>
          </cell>
          <cell r="F40" t="str">
            <v>W</v>
          </cell>
          <cell r="G40">
            <v>22.72</v>
          </cell>
          <cell r="H40">
            <v>35.33</v>
          </cell>
          <cell r="I40">
            <v>5</v>
          </cell>
          <cell r="J40">
            <v>109.95</v>
          </cell>
          <cell r="K40">
            <v>-6.0659999999999998</v>
          </cell>
          <cell r="L40">
            <v>119.95</v>
          </cell>
          <cell r="M40">
            <v>125.94750000000001</v>
          </cell>
          <cell r="O40" t="str">
            <v>MV</v>
          </cell>
        </row>
        <row r="41">
          <cell r="C41">
            <v>4524055</v>
          </cell>
          <cell r="D41">
            <v>4524055</v>
          </cell>
          <cell r="E41" t="str">
            <v>Velocissima 2 Jersey</v>
          </cell>
          <cell r="F41" t="str">
            <v>W</v>
          </cell>
          <cell r="G41">
            <v>21.53</v>
          </cell>
          <cell r="H41">
            <v>33.480000000000004</v>
          </cell>
          <cell r="I41">
            <v>5</v>
          </cell>
          <cell r="J41">
            <v>99.95</v>
          </cell>
          <cell r="K41">
            <v>-5.6960000000000006</v>
          </cell>
          <cell r="L41">
            <v>99.95</v>
          </cell>
          <cell r="M41">
            <v>104.94750000000001</v>
          </cell>
          <cell r="O41" t="str">
            <v>MV</v>
          </cell>
        </row>
        <row r="42">
          <cell r="C42">
            <v>4524056</v>
          </cell>
          <cell r="D42">
            <v>4524056</v>
          </cell>
          <cell r="E42" t="str">
            <v>Libera Jersey</v>
          </cell>
          <cell r="F42" t="str">
            <v>W</v>
          </cell>
          <cell r="G42">
            <v>22.68</v>
          </cell>
          <cell r="H42">
            <v>35.269999999999996</v>
          </cell>
          <cell r="I42">
            <v>5</v>
          </cell>
          <cell r="J42">
            <v>99.95</v>
          </cell>
          <cell r="K42">
            <v>-6.0539999999999994</v>
          </cell>
          <cell r="L42">
            <v>89.95</v>
          </cell>
          <cell r="M42">
            <v>94.447500000000005</v>
          </cell>
          <cell r="O42" t="str">
            <v>MV</v>
          </cell>
        </row>
        <row r="43">
          <cell r="C43">
            <v>4524057</v>
          </cell>
          <cell r="D43">
            <v>4524057</v>
          </cell>
          <cell r="E43" t="str">
            <v>Salita Jersey</v>
          </cell>
          <cell r="F43" t="str">
            <v>W</v>
          </cell>
          <cell r="G43">
            <v>21.53</v>
          </cell>
          <cell r="H43">
            <v>33.480000000000004</v>
          </cell>
          <cell r="I43">
            <v>5</v>
          </cell>
          <cell r="J43">
            <v>89.95</v>
          </cell>
          <cell r="K43">
            <v>-5.6960000000000006</v>
          </cell>
          <cell r="L43">
            <v>84.95</v>
          </cell>
          <cell r="M43">
            <v>89.197500000000005</v>
          </cell>
          <cell r="O43" t="str">
            <v>MV</v>
          </cell>
        </row>
        <row r="44">
          <cell r="C44">
            <v>4524058</v>
          </cell>
          <cell r="D44">
            <v>4524058</v>
          </cell>
          <cell r="E44" t="str">
            <v>Dimensione Jersey</v>
          </cell>
          <cell r="F44" t="str">
            <v>W</v>
          </cell>
          <cell r="G44">
            <v>21.53</v>
          </cell>
          <cell r="H44">
            <v>33.480000000000004</v>
          </cell>
          <cell r="I44">
            <v>5</v>
          </cell>
          <cell r="J44">
            <v>84.95</v>
          </cell>
          <cell r="K44">
            <v>-5.6960000000000006</v>
          </cell>
          <cell r="L44">
            <v>84.95</v>
          </cell>
          <cell r="M44">
            <v>89.197500000000005</v>
          </cell>
          <cell r="O44" t="str">
            <v>MV</v>
          </cell>
        </row>
        <row r="45">
          <cell r="C45">
            <v>4524059</v>
          </cell>
          <cell r="D45">
            <v>4524059</v>
          </cell>
          <cell r="E45" t="str">
            <v>Unlimited Pro W Jersey</v>
          </cell>
          <cell r="F45" t="str">
            <v>W</v>
          </cell>
          <cell r="G45">
            <v>29.31</v>
          </cell>
          <cell r="H45">
            <v>45.58</v>
          </cell>
          <cell r="I45">
            <v>5</v>
          </cell>
          <cell r="J45">
            <v>109.95</v>
          </cell>
          <cell r="K45">
            <v>-8.1159999999999997</v>
          </cell>
          <cell r="L45">
            <v>129.94999999999999</v>
          </cell>
          <cell r="M45">
            <v>136.44749999999999</v>
          </cell>
          <cell r="O45" t="str">
            <v>MV</v>
          </cell>
        </row>
        <row r="46">
          <cell r="C46">
            <v>4524060</v>
          </cell>
          <cell r="D46">
            <v>4524060</v>
          </cell>
          <cell r="E46" t="str">
            <v>Unlimited Sentiero 3 Jersey</v>
          </cell>
          <cell r="F46" t="str">
            <v>W</v>
          </cell>
          <cell r="G46">
            <v>29.92</v>
          </cell>
          <cell r="H46">
            <v>46.52</v>
          </cell>
          <cell r="I46">
            <v>5</v>
          </cell>
          <cell r="J46">
            <v>119.95</v>
          </cell>
          <cell r="K46">
            <v>-8.3040000000000003</v>
          </cell>
          <cell r="L46">
            <v>119.95</v>
          </cell>
          <cell r="M46">
            <v>125.94750000000001</v>
          </cell>
          <cell r="O46" t="str">
            <v>MV</v>
          </cell>
        </row>
        <row r="47">
          <cell r="C47">
            <v>4524083</v>
          </cell>
          <cell r="D47">
            <v>4524083</v>
          </cell>
          <cell r="E47" t="str">
            <v>Aero Kid Jersey</v>
          </cell>
          <cell r="F47" t="str">
            <v>U</v>
          </cell>
          <cell r="G47">
            <v>18.760000000000002</v>
          </cell>
          <cell r="H47">
            <v>29.160000000000004</v>
          </cell>
          <cell r="I47">
            <v>5</v>
          </cell>
          <cell r="J47">
            <v>89.95</v>
          </cell>
          <cell r="K47">
            <v>-4.8320000000000007</v>
          </cell>
          <cell r="L47">
            <v>69.95</v>
          </cell>
          <cell r="M47">
            <v>73.447500000000005</v>
          </cell>
          <cell r="O47" t="str">
            <v>MV</v>
          </cell>
        </row>
        <row r="48">
          <cell r="C48">
            <v>17027</v>
          </cell>
          <cell r="D48" t="str">
            <v>4517027</v>
          </cell>
          <cell r="E48" t="str">
            <v>Core Mesh 3 SS</v>
          </cell>
          <cell r="F48" t="str">
            <v>M</v>
          </cell>
          <cell r="G48">
            <v>11.15</v>
          </cell>
          <cell r="H48">
            <v>17.34</v>
          </cell>
          <cell r="I48">
            <v>30</v>
          </cell>
          <cell r="J48">
            <v>59.99</v>
          </cell>
          <cell r="K48">
            <v>0.42199999999999999</v>
          </cell>
          <cell r="L48">
            <v>49.95</v>
          </cell>
          <cell r="M48">
            <v>52.447500000000005</v>
          </cell>
          <cell r="O48" t="str">
            <v>MV</v>
          </cell>
        </row>
        <row r="49">
          <cell r="C49">
            <v>17028</v>
          </cell>
          <cell r="D49" t="str">
            <v>4517028</v>
          </cell>
          <cell r="E49" t="str">
            <v>Core Mesh 3 Sleeveless</v>
          </cell>
          <cell r="F49" t="str">
            <v>M</v>
          </cell>
          <cell r="G49">
            <v>9.7200000000000006</v>
          </cell>
          <cell r="H49">
            <v>15.120000000000001</v>
          </cell>
          <cell r="I49">
            <v>27.5</v>
          </cell>
          <cell r="J49">
            <v>54.99</v>
          </cell>
          <cell r="K49">
            <v>0.45018181818181813</v>
          </cell>
          <cell r="L49">
            <v>44.95</v>
          </cell>
          <cell r="M49">
            <v>47.197500000000005</v>
          </cell>
          <cell r="O49" t="str">
            <v>MV</v>
          </cell>
        </row>
        <row r="50">
          <cell r="C50">
            <v>18550</v>
          </cell>
          <cell r="D50" t="str">
            <v>4518550</v>
          </cell>
          <cell r="E50" t="str">
            <v>Rosso Corsa Bra</v>
          </cell>
          <cell r="F50" t="str">
            <v>W</v>
          </cell>
          <cell r="G50">
            <v>14.4</v>
          </cell>
          <cell r="H50">
            <v>20.21</v>
          </cell>
          <cell r="I50">
            <v>35</v>
          </cell>
          <cell r="J50">
            <v>69.989999999999995</v>
          </cell>
          <cell r="K50">
            <v>0.42257142857142854</v>
          </cell>
          <cell r="L50">
            <v>54.95</v>
          </cell>
          <cell r="M50">
            <v>57.697500000000005</v>
          </cell>
          <cell r="O50" t="str">
            <v>MV</v>
          </cell>
        </row>
        <row r="51">
          <cell r="C51">
            <v>20030</v>
          </cell>
          <cell r="D51" t="str">
            <v>4520030</v>
          </cell>
          <cell r="E51" t="str">
            <v>Active Cooling Sleeveless</v>
          </cell>
          <cell r="F51" t="str">
            <v>M</v>
          </cell>
          <cell r="G51">
            <v>19.05</v>
          </cell>
          <cell r="H51">
            <v>29.630000000000003</v>
          </cell>
          <cell r="I51">
            <v>50</v>
          </cell>
          <cell r="J51">
            <v>99.99</v>
          </cell>
          <cell r="K51">
            <v>0.40739999999999993</v>
          </cell>
          <cell r="L51">
            <v>74.95</v>
          </cell>
          <cell r="M51">
            <v>78.697500000000005</v>
          </cell>
          <cell r="O51" t="str">
            <v>MV</v>
          </cell>
        </row>
        <row r="52">
          <cell r="C52">
            <v>20031</v>
          </cell>
          <cell r="D52" t="str">
            <v>4520031</v>
          </cell>
          <cell r="E52" t="str">
            <v>Core Seamless Base Layer</v>
          </cell>
          <cell r="F52" t="str">
            <v>M</v>
          </cell>
          <cell r="G52">
            <v>11.4696</v>
          </cell>
          <cell r="H52">
            <v>16.1096</v>
          </cell>
          <cell r="I52">
            <v>37.5</v>
          </cell>
          <cell r="J52">
            <v>74.989999999999995</v>
          </cell>
          <cell r="K52">
            <v>0.57041066666666662</v>
          </cell>
          <cell r="L52">
            <v>54.95</v>
          </cell>
          <cell r="M52">
            <v>57.697500000000005</v>
          </cell>
          <cell r="O52" t="str">
            <v>GENESI</v>
          </cell>
        </row>
        <row r="53">
          <cell r="C53">
            <v>20529</v>
          </cell>
          <cell r="D53" t="str">
            <v>4520529</v>
          </cell>
          <cell r="E53" t="str">
            <v>Prosecco Tech Long Sleeve</v>
          </cell>
          <cell r="F53" t="str">
            <v>M</v>
          </cell>
          <cell r="G53">
            <v>19.52</v>
          </cell>
          <cell r="H53">
            <v>30.36</v>
          </cell>
          <cell r="I53">
            <v>50</v>
          </cell>
          <cell r="J53">
            <v>99.99</v>
          </cell>
          <cell r="K53">
            <v>0.39280000000000004</v>
          </cell>
          <cell r="L53">
            <v>79.95</v>
          </cell>
          <cell r="M53">
            <v>83.947500000000005</v>
          </cell>
          <cell r="O53" t="str">
            <v>MV</v>
          </cell>
        </row>
        <row r="54">
          <cell r="C54">
            <v>20530</v>
          </cell>
          <cell r="D54" t="str">
            <v>4520530</v>
          </cell>
          <cell r="E54" t="str">
            <v>Prosecco Tech Short Sleeve</v>
          </cell>
          <cell r="F54" t="str">
            <v>M</v>
          </cell>
          <cell r="G54">
            <v>18.02</v>
          </cell>
          <cell r="H54">
            <v>28.02</v>
          </cell>
          <cell r="I54">
            <v>47.5</v>
          </cell>
          <cell r="J54">
            <v>94.99</v>
          </cell>
          <cell r="K54">
            <v>0.41010526315789475</v>
          </cell>
          <cell r="L54">
            <v>74.95</v>
          </cell>
          <cell r="M54">
            <v>78.697500000000005</v>
          </cell>
          <cell r="O54" t="str">
            <v>MV</v>
          </cell>
        </row>
        <row r="55">
          <cell r="C55">
            <v>20575</v>
          </cell>
          <cell r="D55" t="str">
            <v>4520575</v>
          </cell>
          <cell r="E55" t="str">
            <v>Core Seamless Base Layer SS</v>
          </cell>
          <cell r="F55" t="str">
            <v>M</v>
          </cell>
          <cell r="G55">
            <v>0</v>
          </cell>
          <cell r="H55">
            <v>0</v>
          </cell>
          <cell r="I55">
            <v>40</v>
          </cell>
          <cell r="J55">
            <v>79.989999999999995</v>
          </cell>
          <cell r="K55">
            <v>1</v>
          </cell>
          <cell r="L55">
            <v>69.95</v>
          </cell>
          <cell r="M55">
            <v>73.447500000000005</v>
          </cell>
          <cell r="O55" t="str">
            <v>GENESI</v>
          </cell>
        </row>
        <row r="56">
          <cell r="C56">
            <v>4523022</v>
          </cell>
          <cell r="D56">
            <v>4523022</v>
          </cell>
          <cell r="E56" t="str">
            <v>Pro Mesh 2.0 Short Sleeve</v>
          </cell>
          <cell r="F56" t="str">
            <v>M</v>
          </cell>
          <cell r="G56">
            <v>11.26</v>
          </cell>
          <cell r="H56">
            <v>17.509999999999998</v>
          </cell>
          <cell r="I56">
            <v>35</v>
          </cell>
          <cell r="J56">
            <v>69.989999999999995</v>
          </cell>
          <cell r="K56">
            <v>0.49971428571428578</v>
          </cell>
          <cell r="L56">
            <v>59.95</v>
          </cell>
          <cell r="M56">
            <v>62.947500000000005</v>
          </cell>
          <cell r="O56" t="str">
            <v>MV</v>
          </cell>
        </row>
        <row r="57">
          <cell r="C57">
            <v>4523023</v>
          </cell>
          <cell r="D57">
            <v>4523023</v>
          </cell>
          <cell r="E57" t="str">
            <v>Pro Mesh 2.0 Sleeveless</v>
          </cell>
          <cell r="F57" t="str">
            <v>M</v>
          </cell>
          <cell r="G57">
            <v>10.01</v>
          </cell>
          <cell r="H57">
            <v>15.559999999999999</v>
          </cell>
          <cell r="I57">
            <v>32.5</v>
          </cell>
          <cell r="J57">
            <v>64.989999999999995</v>
          </cell>
          <cell r="K57">
            <v>0.52123076923076928</v>
          </cell>
          <cell r="L57">
            <v>54.95</v>
          </cell>
          <cell r="M57">
            <v>57.697500000000005</v>
          </cell>
          <cell r="O57" t="str">
            <v>MV</v>
          </cell>
        </row>
        <row r="58">
          <cell r="C58">
            <v>4523024</v>
          </cell>
          <cell r="D58">
            <v>4523024</v>
          </cell>
          <cell r="E58" t="str">
            <v>Miracolo Wool Sleeveless</v>
          </cell>
          <cell r="F58" t="str">
            <v>M</v>
          </cell>
          <cell r="G58">
            <v>13.51</v>
          </cell>
          <cell r="H58">
            <v>21.009999999999998</v>
          </cell>
          <cell r="I58">
            <v>45</v>
          </cell>
          <cell r="J58">
            <v>89.99</v>
          </cell>
          <cell r="K58">
            <v>0.5331111111111112</v>
          </cell>
          <cell r="L58">
            <v>64.95</v>
          </cell>
          <cell r="M58">
            <v>68.197500000000005</v>
          </cell>
          <cell r="O58" t="str">
            <v>MV</v>
          </cell>
        </row>
        <row r="59">
          <cell r="C59">
            <v>4523025</v>
          </cell>
          <cell r="D59">
            <v>4523025</v>
          </cell>
          <cell r="E59" t="str">
            <v>Miracolo Wool Short Sleeve</v>
          </cell>
          <cell r="F59" t="str">
            <v>M</v>
          </cell>
          <cell r="G59">
            <v>14.95</v>
          </cell>
          <cell r="H59">
            <v>23.240000000000002</v>
          </cell>
          <cell r="I59">
            <v>50</v>
          </cell>
          <cell r="J59">
            <v>99.99</v>
          </cell>
          <cell r="K59">
            <v>0.53520000000000001</v>
          </cell>
          <cell r="L59">
            <v>74.95</v>
          </cell>
          <cell r="M59">
            <v>78.697500000000005</v>
          </cell>
          <cell r="O59" t="str">
            <v>MV</v>
          </cell>
        </row>
        <row r="60">
          <cell r="C60">
            <v>4524075</v>
          </cell>
          <cell r="D60">
            <v>4524075</v>
          </cell>
          <cell r="E60" t="str">
            <v>Pro Mesh W Sleeveless</v>
          </cell>
          <cell r="F60" t="str">
            <v>W</v>
          </cell>
          <cell r="G60">
            <v>9.9600000000000009</v>
          </cell>
          <cell r="H60">
            <v>15.490000000000002</v>
          </cell>
          <cell r="I60">
            <v>5</v>
          </cell>
          <cell r="J60">
            <v>54.95</v>
          </cell>
          <cell r="K60">
            <v>-2.0980000000000003</v>
          </cell>
          <cell r="L60">
            <v>54.95</v>
          </cell>
          <cell r="M60">
            <v>57.697500000000005</v>
          </cell>
          <cell r="O60" t="str">
            <v>MV</v>
          </cell>
        </row>
        <row r="61">
          <cell r="C61">
            <v>4524076</v>
          </cell>
          <cell r="D61">
            <v>4524076</v>
          </cell>
          <cell r="E61" t="str">
            <v>Pro Mesh W Short Sleeve</v>
          </cell>
          <cell r="F61" t="str">
            <v>W</v>
          </cell>
          <cell r="G61">
            <v>10.72</v>
          </cell>
          <cell r="H61">
            <v>16.670000000000002</v>
          </cell>
          <cell r="I61">
            <v>5</v>
          </cell>
          <cell r="J61">
            <v>59.95</v>
          </cell>
          <cell r="K61">
            <v>-2.3340000000000005</v>
          </cell>
          <cell r="L61">
            <v>59.95</v>
          </cell>
          <cell r="M61">
            <v>62.947500000000005</v>
          </cell>
          <cell r="O61" t="str">
            <v>MV</v>
          </cell>
        </row>
        <row r="62">
          <cell r="C62">
            <v>4524100</v>
          </cell>
          <cell r="D62">
            <v>4524100</v>
          </cell>
          <cell r="E62" t="str">
            <v>Bolero Long Sleeve</v>
          </cell>
          <cell r="F62" t="str">
            <v>M</v>
          </cell>
          <cell r="G62">
            <v>9.7799999999999994</v>
          </cell>
          <cell r="H62">
            <v>15.209999999999999</v>
          </cell>
          <cell r="I62">
            <v>5</v>
          </cell>
          <cell r="J62">
            <v>89.95</v>
          </cell>
          <cell r="K62">
            <v>-2.0419999999999998</v>
          </cell>
          <cell r="L62">
            <v>99.95</v>
          </cell>
          <cell r="M62">
            <v>104.94750000000001</v>
          </cell>
          <cell r="O62" t="str">
            <v>MV</v>
          </cell>
        </row>
        <row r="63">
          <cell r="C63">
            <v>4524101</v>
          </cell>
          <cell r="D63">
            <v>4524101</v>
          </cell>
          <cell r="E63" t="str">
            <v>Bolero Short Sleeve</v>
          </cell>
          <cell r="F63" t="str">
            <v>M</v>
          </cell>
          <cell r="G63">
            <v>7.81</v>
          </cell>
          <cell r="H63">
            <v>12.14</v>
          </cell>
          <cell r="I63">
            <v>5</v>
          </cell>
          <cell r="J63">
            <v>89.95</v>
          </cell>
          <cell r="K63">
            <v>-1.4280000000000002</v>
          </cell>
          <cell r="L63">
            <v>89.95</v>
          </cell>
          <cell r="M63">
            <v>94.447500000000005</v>
          </cell>
          <cell r="O63" t="str">
            <v>MV</v>
          </cell>
        </row>
        <row r="64">
          <cell r="C64">
            <v>4524102</v>
          </cell>
          <cell r="D64">
            <v>4524102</v>
          </cell>
          <cell r="E64" t="str">
            <v>Bolero SS Base Layer</v>
          </cell>
          <cell r="F64" t="str">
            <v>M</v>
          </cell>
          <cell r="G64">
            <v>10.76</v>
          </cell>
          <cell r="H64">
            <v>16.72</v>
          </cell>
          <cell r="I64">
            <v>5</v>
          </cell>
          <cell r="J64">
            <v>89.95</v>
          </cell>
          <cell r="K64">
            <v>-2.3439999999999999</v>
          </cell>
          <cell r="L64">
            <v>89.95</v>
          </cell>
          <cell r="M64">
            <v>94.447500000000005</v>
          </cell>
          <cell r="O64" t="str">
            <v>MV</v>
          </cell>
        </row>
        <row r="65">
          <cell r="C65">
            <v>20058</v>
          </cell>
          <cell r="D65" t="str">
            <v>4520058</v>
          </cell>
          <cell r="E65" t="str">
            <v>Aria Shell Jacket</v>
          </cell>
          <cell r="F65" t="str">
            <v>M</v>
          </cell>
          <cell r="G65">
            <v>31.43</v>
          </cell>
          <cell r="H65">
            <v>41.04</v>
          </cell>
          <cell r="I65">
            <v>70</v>
          </cell>
          <cell r="J65">
            <v>139.99</v>
          </cell>
          <cell r="K65">
            <v>0.4137142857142857</v>
          </cell>
          <cell r="L65">
            <v>124.95</v>
          </cell>
          <cell r="M65">
            <v>131.19750000000002</v>
          </cell>
          <cell r="O65" t="str">
            <v>MV</v>
          </cell>
        </row>
        <row r="66">
          <cell r="C66">
            <v>20089</v>
          </cell>
          <cell r="D66" t="str">
            <v>4520089</v>
          </cell>
          <cell r="E66" t="str">
            <v>Aria Shell W Jacket</v>
          </cell>
          <cell r="F66" t="str">
            <v>W</v>
          </cell>
          <cell r="G66">
            <v>28.65</v>
          </cell>
          <cell r="H66">
            <v>37.42</v>
          </cell>
          <cell r="I66">
            <v>70</v>
          </cell>
          <cell r="J66">
            <v>139.99</v>
          </cell>
          <cell r="K66">
            <v>0.46542857142857141</v>
          </cell>
          <cell r="L66">
            <v>124.95</v>
          </cell>
          <cell r="M66">
            <v>131.19750000000002</v>
          </cell>
          <cell r="O66" t="str">
            <v>MV</v>
          </cell>
        </row>
        <row r="67">
          <cell r="C67">
            <v>4521500</v>
          </cell>
          <cell r="D67">
            <v>4521500</v>
          </cell>
          <cell r="E67" t="str">
            <v>Emergency 2 Rain Jacket</v>
          </cell>
          <cell r="F67" t="str">
            <v>M</v>
          </cell>
          <cell r="G67">
            <v>27.1</v>
          </cell>
          <cell r="H67">
            <v>35.1</v>
          </cell>
          <cell r="I67">
            <v>70</v>
          </cell>
          <cell r="J67">
            <v>139.99</v>
          </cell>
          <cell r="K67">
            <v>0.49857142857142855</v>
          </cell>
          <cell r="L67">
            <v>169.95</v>
          </cell>
          <cell r="M67">
            <v>178.44749999999999</v>
          </cell>
          <cell r="O67" t="str">
            <v>SIGNAL</v>
          </cell>
        </row>
        <row r="68">
          <cell r="C68">
            <v>4521511</v>
          </cell>
          <cell r="D68">
            <v>4521511</v>
          </cell>
          <cell r="E68" t="str">
            <v>Squadra Stretch Jacket</v>
          </cell>
          <cell r="F68" t="str">
            <v>M</v>
          </cell>
          <cell r="G68">
            <v>10.99</v>
          </cell>
          <cell r="H68">
            <v>13.350000000000001</v>
          </cell>
          <cell r="I68">
            <v>35</v>
          </cell>
          <cell r="J68">
            <v>69.989999999999995</v>
          </cell>
          <cell r="K68">
            <v>0.61857142857142855</v>
          </cell>
          <cell r="L68">
            <v>74.95</v>
          </cell>
          <cell r="M68">
            <v>78.697500000000005</v>
          </cell>
          <cell r="O68" t="str">
            <v>SUNSHINE</v>
          </cell>
        </row>
        <row r="69">
          <cell r="C69">
            <v>4521529</v>
          </cell>
          <cell r="D69">
            <v>4521529</v>
          </cell>
          <cell r="E69" t="str">
            <v>Squadra Stretch  W Jacket</v>
          </cell>
          <cell r="F69" t="str">
            <v>W</v>
          </cell>
          <cell r="G69">
            <v>10.48</v>
          </cell>
          <cell r="H69">
            <v>12.73</v>
          </cell>
          <cell r="I69">
            <v>35</v>
          </cell>
          <cell r="J69">
            <v>69.989999999999995</v>
          </cell>
          <cell r="K69">
            <v>0.63628571428571423</v>
          </cell>
          <cell r="L69">
            <v>0</v>
          </cell>
          <cell r="M69">
            <v>0</v>
          </cell>
          <cell r="O69" t="str">
            <v>SUNSHINE</v>
          </cell>
        </row>
        <row r="70">
          <cell r="C70">
            <v>4521550</v>
          </cell>
          <cell r="D70">
            <v>4521550</v>
          </cell>
          <cell r="E70" t="str">
            <v>Emergency 2 W Rain Jacket</v>
          </cell>
          <cell r="F70" t="str">
            <v>W</v>
          </cell>
          <cell r="G70">
            <v>26.1</v>
          </cell>
          <cell r="H70">
            <v>33.800000000000004</v>
          </cell>
          <cell r="I70">
            <v>70</v>
          </cell>
          <cell r="J70">
            <v>139.99</v>
          </cell>
          <cell r="K70">
            <v>0.51714285714285713</v>
          </cell>
          <cell r="L70">
            <v>169.95</v>
          </cell>
          <cell r="M70">
            <v>178.44749999999999</v>
          </cell>
          <cell r="O70" t="str">
            <v>SIGNAL</v>
          </cell>
        </row>
        <row r="71">
          <cell r="C71">
            <v>4522090</v>
          </cell>
          <cell r="D71">
            <v>4522090</v>
          </cell>
          <cell r="E71" t="str">
            <v>Tempesta Lite Jacket</v>
          </cell>
          <cell r="F71" t="str">
            <v>M</v>
          </cell>
          <cell r="G71">
            <v>63.5</v>
          </cell>
          <cell r="H71">
            <v>77.150000000000006</v>
          </cell>
          <cell r="I71">
            <v>150</v>
          </cell>
          <cell r="J71">
            <v>299.99</v>
          </cell>
          <cell r="K71">
            <v>0.48566666666666664</v>
          </cell>
          <cell r="L71">
            <v>299.95</v>
          </cell>
          <cell r="M71">
            <v>314.94749999999999</v>
          </cell>
          <cell r="O71" t="str">
            <v>TSUBASA</v>
          </cell>
        </row>
        <row r="72">
          <cell r="C72">
            <v>4522091</v>
          </cell>
          <cell r="D72">
            <v>4522091</v>
          </cell>
          <cell r="E72" t="str">
            <v>Tempesta Lite W Jacket</v>
          </cell>
          <cell r="F72" t="str">
            <v>W</v>
          </cell>
          <cell r="G72">
            <v>59</v>
          </cell>
          <cell r="H72">
            <v>71.680000000000007</v>
          </cell>
          <cell r="I72">
            <v>150</v>
          </cell>
          <cell r="J72">
            <v>299.99</v>
          </cell>
          <cell r="K72">
            <v>0.52213333333333334</v>
          </cell>
          <cell r="L72">
            <v>299.95</v>
          </cell>
          <cell r="M72">
            <v>314.94749999999999</v>
          </cell>
          <cell r="O72" t="str">
            <v>TSUBASA</v>
          </cell>
        </row>
        <row r="73">
          <cell r="C73">
            <v>4522510</v>
          </cell>
          <cell r="D73">
            <v>4522510</v>
          </cell>
          <cell r="E73" t="str">
            <v>Perfetto RoS 2 Convertible Jacket</v>
          </cell>
          <cell r="F73" t="str">
            <v>M</v>
          </cell>
          <cell r="G73">
            <v>70.040000000000006</v>
          </cell>
          <cell r="H73">
            <v>91.47</v>
          </cell>
          <cell r="I73">
            <v>160</v>
          </cell>
          <cell r="J73">
            <v>319.99</v>
          </cell>
          <cell r="K73">
            <v>0.42831249999999998</v>
          </cell>
          <cell r="L73">
            <v>259.95</v>
          </cell>
          <cell r="M73">
            <v>272.94749999999999</v>
          </cell>
          <cell r="O73" t="str">
            <v>MV</v>
          </cell>
        </row>
        <row r="74">
          <cell r="C74">
            <v>4522511</v>
          </cell>
          <cell r="D74">
            <v>4522511</v>
          </cell>
          <cell r="E74" t="str">
            <v>Perfetto RoS 2 Jacket</v>
          </cell>
          <cell r="F74" t="str">
            <v>M</v>
          </cell>
          <cell r="G74">
            <v>59.34</v>
          </cell>
          <cell r="H74">
            <v>77.490000000000009</v>
          </cell>
          <cell r="I74">
            <v>140</v>
          </cell>
          <cell r="J74">
            <v>279.99</v>
          </cell>
          <cell r="K74">
            <v>0.44649999999999995</v>
          </cell>
          <cell r="L74">
            <v>229.95</v>
          </cell>
          <cell r="M74">
            <v>241.44749999999999</v>
          </cell>
          <cell r="O74" t="str">
            <v>MV</v>
          </cell>
        </row>
        <row r="75">
          <cell r="C75">
            <v>4522512</v>
          </cell>
          <cell r="D75">
            <v>4522512</v>
          </cell>
          <cell r="E75" t="str">
            <v>Gabba RoS 2</v>
          </cell>
          <cell r="F75" t="str">
            <v>M</v>
          </cell>
          <cell r="G75">
            <v>48.02</v>
          </cell>
          <cell r="H75">
            <v>62.710000000000008</v>
          </cell>
          <cell r="I75">
            <v>120</v>
          </cell>
          <cell r="J75">
            <v>239.99</v>
          </cell>
          <cell r="K75">
            <v>0.4774166666666666</v>
          </cell>
          <cell r="L75">
            <v>199.95</v>
          </cell>
          <cell r="M75">
            <v>209.94749999999999</v>
          </cell>
          <cell r="O75" t="str">
            <v>MV</v>
          </cell>
        </row>
        <row r="76">
          <cell r="C76">
            <v>4522543</v>
          </cell>
          <cell r="D76">
            <v>4522543</v>
          </cell>
          <cell r="E76" t="str">
            <v>Perfetto RoS 2 W Jacket</v>
          </cell>
          <cell r="F76" t="str">
            <v>W</v>
          </cell>
          <cell r="G76">
            <v>56.53</v>
          </cell>
          <cell r="H76">
            <v>73.83</v>
          </cell>
          <cell r="I76">
            <v>140</v>
          </cell>
          <cell r="J76">
            <v>279.99</v>
          </cell>
          <cell r="K76">
            <v>0.47264285714285714</v>
          </cell>
          <cell r="L76">
            <v>229.95</v>
          </cell>
          <cell r="M76">
            <v>241.44749999999999</v>
          </cell>
          <cell r="O76" t="str">
            <v>MV</v>
          </cell>
        </row>
        <row r="77">
          <cell r="C77">
            <v>4522544</v>
          </cell>
          <cell r="D77">
            <v>4522544</v>
          </cell>
          <cell r="E77" t="str">
            <v>Gabba RoS 2 W</v>
          </cell>
          <cell r="F77" t="str">
            <v>W</v>
          </cell>
          <cell r="G77">
            <v>46.89</v>
          </cell>
          <cell r="H77">
            <v>61.24</v>
          </cell>
          <cell r="I77">
            <v>120</v>
          </cell>
          <cell r="J77">
            <v>239.99</v>
          </cell>
          <cell r="K77">
            <v>0.48966666666666664</v>
          </cell>
          <cell r="L77">
            <v>199.95</v>
          </cell>
          <cell r="M77">
            <v>209.94749999999999</v>
          </cell>
          <cell r="O77" t="str">
            <v>MV</v>
          </cell>
        </row>
        <row r="78">
          <cell r="C78">
            <v>4522575</v>
          </cell>
          <cell r="D78">
            <v>4522575</v>
          </cell>
          <cell r="E78" t="str">
            <v>Slicker Pro Jacket</v>
          </cell>
          <cell r="F78" t="str">
            <v>M</v>
          </cell>
          <cell r="G78">
            <v>118.7</v>
          </cell>
          <cell r="H78">
            <v>155.03</v>
          </cell>
          <cell r="I78">
            <v>225</v>
          </cell>
          <cell r="J78">
            <v>449.99</v>
          </cell>
          <cell r="K78">
            <v>0.3109777777777778</v>
          </cell>
          <cell r="L78">
            <v>399.95</v>
          </cell>
          <cell r="M78">
            <v>419.94749999999999</v>
          </cell>
          <cell r="O78" t="str">
            <v>MV</v>
          </cell>
        </row>
        <row r="79">
          <cell r="C79">
            <v>4523510</v>
          </cell>
          <cell r="D79">
            <v>4523510</v>
          </cell>
          <cell r="E79" t="str">
            <v>Gavia Lite Jacket</v>
          </cell>
          <cell r="F79" t="str">
            <v>M</v>
          </cell>
          <cell r="G79">
            <v>98.81</v>
          </cell>
          <cell r="H79">
            <v>129.05000000000001</v>
          </cell>
          <cell r="I79">
            <v>250</v>
          </cell>
          <cell r="J79">
            <v>499.99</v>
          </cell>
          <cell r="K79">
            <v>0.48379999999999995</v>
          </cell>
          <cell r="L79">
            <v>359.95</v>
          </cell>
          <cell r="M79">
            <v>377.94749999999999</v>
          </cell>
          <cell r="O79" t="str">
            <v>MV</v>
          </cell>
        </row>
        <row r="80">
          <cell r="C80">
            <v>20057</v>
          </cell>
          <cell r="D80" t="str">
            <v>4520057</v>
          </cell>
          <cell r="E80" t="str">
            <v>Aria Vest</v>
          </cell>
          <cell r="F80" t="str">
            <v>M</v>
          </cell>
          <cell r="G80">
            <v>22.48</v>
          </cell>
          <cell r="H80">
            <v>29.11</v>
          </cell>
          <cell r="I80">
            <v>50</v>
          </cell>
          <cell r="J80">
            <v>99.99</v>
          </cell>
          <cell r="K80">
            <v>0.4178</v>
          </cell>
          <cell r="L80">
            <v>99.95</v>
          </cell>
          <cell r="M80">
            <v>104.94750000000001</v>
          </cell>
          <cell r="O80" t="str">
            <v>MV</v>
          </cell>
        </row>
        <row r="81">
          <cell r="C81">
            <v>20088</v>
          </cell>
          <cell r="D81" t="str">
            <v>4520088</v>
          </cell>
          <cell r="E81" t="str">
            <v>Aria W Vest</v>
          </cell>
          <cell r="F81" t="str">
            <v>W</v>
          </cell>
          <cell r="G81">
            <v>21.46</v>
          </cell>
          <cell r="H81">
            <v>27.79</v>
          </cell>
          <cell r="I81">
            <v>50</v>
          </cell>
          <cell r="J81">
            <v>99.99</v>
          </cell>
          <cell r="K81">
            <v>0.44420000000000004</v>
          </cell>
          <cell r="L81">
            <v>99.95</v>
          </cell>
          <cell r="M81">
            <v>104.94750000000001</v>
          </cell>
          <cell r="O81" t="str">
            <v>MV</v>
          </cell>
        </row>
        <row r="82">
          <cell r="C82">
            <v>4521512</v>
          </cell>
          <cell r="D82">
            <v>4521512</v>
          </cell>
          <cell r="E82" t="str">
            <v>Squadra Stretch Vest</v>
          </cell>
          <cell r="F82" t="str">
            <v>M</v>
          </cell>
          <cell r="G82">
            <v>8.8000000000000007</v>
          </cell>
          <cell r="H82">
            <v>10.600000000000001</v>
          </cell>
          <cell r="I82">
            <v>30</v>
          </cell>
          <cell r="J82">
            <v>59.99</v>
          </cell>
          <cell r="K82">
            <v>0.64666666666666661</v>
          </cell>
          <cell r="L82">
            <v>59.95</v>
          </cell>
          <cell r="M82">
            <v>62.947500000000005</v>
          </cell>
          <cell r="O82" t="str">
            <v>SUNSHINE</v>
          </cell>
        </row>
        <row r="83">
          <cell r="C83">
            <v>4522010</v>
          </cell>
          <cell r="D83">
            <v>4522010</v>
          </cell>
          <cell r="E83" t="str">
            <v>Unlimited Puffy Vest</v>
          </cell>
          <cell r="F83" t="str">
            <v>M</v>
          </cell>
          <cell r="G83">
            <v>50.49</v>
          </cell>
          <cell r="H83">
            <v>65.38</v>
          </cell>
          <cell r="I83">
            <v>125</v>
          </cell>
          <cell r="J83">
            <v>249.99</v>
          </cell>
          <cell r="K83">
            <v>0.47696000000000005</v>
          </cell>
          <cell r="L83">
            <v>199.95</v>
          </cell>
          <cell r="M83">
            <v>209.94749999999999</v>
          </cell>
          <cell r="O83" t="str">
            <v>MV</v>
          </cell>
        </row>
        <row r="84">
          <cell r="C84">
            <v>4522514</v>
          </cell>
          <cell r="D84">
            <v>4522514</v>
          </cell>
          <cell r="E84" t="str">
            <v>Perfetto RoS 2 Vest</v>
          </cell>
          <cell r="F84" t="str">
            <v>M</v>
          </cell>
          <cell r="G84">
            <v>38.450000000000003</v>
          </cell>
          <cell r="H84">
            <v>49.800000000000004</v>
          </cell>
          <cell r="I84">
            <v>100</v>
          </cell>
          <cell r="J84">
            <v>199.99</v>
          </cell>
          <cell r="K84">
            <v>0.502</v>
          </cell>
          <cell r="L84">
            <v>139.94999999999999</v>
          </cell>
          <cell r="M84">
            <v>146.94749999999999</v>
          </cell>
          <cell r="O84" t="str">
            <v>MV</v>
          </cell>
        </row>
        <row r="85">
          <cell r="C85">
            <v>4522546</v>
          </cell>
          <cell r="D85">
            <v>4522546</v>
          </cell>
          <cell r="E85" t="str">
            <v>Perfetto RoS 2 W Vest</v>
          </cell>
          <cell r="F85" t="str">
            <v>W</v>
          </cell>
          <cell r="G85">
            <v>36.29</v>
          </cell>
          <cell r="H85">
            <v>46.989999999999995</v>
          </cell>
          <cell r="I85">
            <v>100</v>
          </cell>
          <cell r="J85">
            <v>199.99</v>
          </cell>
          <cell r="K85">
            <v>0.53010000000000002</v>
          </cell>
          <cell r="L85">
            <v>139.94999999999999</v>
          </cell>
          <cell r="M85">
            <v>146.94749999999999</v>
          </cell>
          <cell r="O85" t="str">
            <v>MV</v>
          </cell>
        </row>
        <row r="86">
          <cell r="C86">
            <v>4523094</v>
          </cell>
          <cell r="D86">
            <v>4523094</v>
          </cell>
          <cell r="E86" t="str">
            <v>Unlimited W Puffy Vest</v>
          </cell>
          <cell r="F86" t="str">
            <v>W</v>
          </cell>
          <cell r="G86">
            <v>48.07</v>
          </cell>
          <cell r="H86">
            <v>62.25</v>
          </cell>
          <cell r="I86">
            <v>125</v>
          </cell>
          <cell r="J86">
            <v>249.99</v>
          </cell>
          <cell r="K86">
            <v>0.502</v>
          </cell>
          <cell r="L86">
            <v>189.95</v>
          </cell>
          <cell r="M86">
            <v>199.44749999999999</v>
          </cell>
          <cell r="O86" t="str">
            <v>MV</v>
          </cell>
        </row>
        <row r="87">
          <cell r="C87">
            <v>16043</v>
          </cell>
          <cell r="D87" t="str">
            <v>4516043</v>
          </cell>
          <cell r="E87" t="str">
            <v>Summer Skullcap</v>
          </cell>
          <cell r="F87" t="str">
            <v>U</v>
          </cell>
          <cell r="G87">
            <v>5.47</v>
          </cell>
          <cell r="H87">
            <v>7.1199999999999992</v>
          </cell>
          <cell r="I87">
            <v>12.5</v>
          </cell>
          <cell r="J87">
            <v>24.99</v>
          </cell>
          <cell r="K87">
            <v>0.43040000000000006</v>
          </cell>
          <cell r="L87">
            <v>22.95</v>
          </cell>
          <cell r="M87">
            <v>24.0975</v>
          </cell>
          <cell r="O87" t="str">
            <v>MV</v>
          </cell>
        </row>
        <row r="88">
          <cell r="C88">
            <v>16044</v>
          </cell>
          <cell r="D88" t="str">
            <v>4516044</v>
          </cell>
          <cell r="E88" t="str">
            <v>Summer Headband</v>
          </cell>
          <cell r="F88" t="str">
            <v>U</v>
          </cell>
          <cell r="G88">
            <v>4.8099999999999996</v>
          </cell>
          <cell r="H88">
            <v>6.64</v>
          </cell>
          <cell r="I88">
            <v>11</v>
          </cell>
          <cell r="J88">
            <v>21.99</v>
          </cell>
          <cell r="K88">
            <v>0.39636363636363642</v>
          </cell>
          <cell r="L88">
            <v>19.95</v>
          </cell>
          <cell r="M88">
            <v>20.947500000000002</v>
          </cell>
          <cell r="O88" t="str">
            <v>MV</v>
          </cell>
        </row>
        <row r="89">
          <cell r="C89">
            <v>18103</v>
          </cell>
          <cell r="D89" t="str">
            <v>4518103</v>
          </cell>
          <cell r="E89" t="str">
            <v>Classic Cap</v>
          </cell>
          <cell r="F89" t="str">
            <v>U</v>
          </cell>
          <cell r="G89">
            <v>6.62</v>
          </cell>
          <cell r="H89">
            <v>7.48</v>
          </cell>
          <cell r="I89">
            <v>15</v>
          </cell>
          <cell r="J89">
            <v>29.99</v>
          </cell>
          <cell r="K89">
            <v>0.5013333333333333</v>
          </cell>
          <cell r="L89">
            <v>34.950000000000003</v>
          </cell>
          <cell r="M89">
            <v>36.697500000000005</v>
          </cell>
          <cell r="O89" t="str">
            <v>CCH</v>
          </cell>
        </row>
        <row r="90">
          <cell r="C90">
            <v>4522042</v>
          </cell>
          <cell r="D90">
            <v>4522042</v>
          </cell>
          <cell r="E90" t="str">
            <v>Endurance Cap</v>
          </cell>
          <cell r="F90" t="str">
            <v>U</v>
          </cell>
          <cell r="G90">
            <v>0</v>
          </cell>
          <cell r="H90">
            <v>0</v>
          </cell>
          <cell r="I90">
            <v>11.5</v>
          </cell>
          <cell r="J90">
            <v>22.99</v>
          </cell>
          <cell r="K90">
            <v>1</v>
          </cell>
          <cell r="L90">
            <v>24.95</v>
          </cell>
          <cell r="M90">
            <v>26.197500000000002</v>
          </cell>
          <cell r="O90" t="str">
            <v>APIS</v>
          </cell>
        </row>
        <row r="91">
          <cell r="C91">
            <v>4522043</v>
          </cell>
          <cell r="D91">
            <v>4522043</v>
          </cell>
          <cell r="E91" t="str">
            <v>Castelli Bandana</v>
          </cell>
          <cell r="F91" t="str">
            <v>U</v>
          </cell>
          <cell r="G91">
            <v>6.8</v>
          </cell>
          <cell r="H91">
            <v>8.86</v>
          </cell>
          <cell r="I91">
            <v>15</v>
          </cell>
          <cell r="J91">
            <v>29.99</v>
          </cell>
          <cell r="K91">
            <v>0.40933333333333338</v>
          </cell>
          <cell r="L91">
            <v>26.95</v>
          </cell>
          <cell r="M91">
            <v>28.297499999999999</v>
          </cell>
          <cell r="O91" t="str">
            <v>MV</v>
          </cell>
        </row>
        <row r="92">
          <cell r="C92">
            <v>4522044</v>
          </cell>
          <cell r="D92">
            <v>4522044</v>
          </cell>
          <cell r="E92" t="str">
            <v>Light Head Thingy</v>
          </cell>
          <cell r="F92" t="str">
            <v>U</v>
          </cell>
          <cell r="G92">
            <v>0</v>
          </cell>
          <cell r="H92">
            <v>0</v>
          </cell>
          <cell r="I92">
            <v>15</v>
          </cell>
          <cell r="J92">
            <v>29.99</v>
          </cell>
          <cell r="K92">
            <v>1</v>
          </cell>
          <cell r="L92">
            <v>22.95</v>
          </cell>
          <cell r="M92">
            <v>24.0975</v>
          </cell>
          <cell r="O92" t="str">
            <v>RAXY</v>
          </cell>
        </row>
        <row r="93">
          <cell r="C93">
            <v>4522087</v>
          </cell>
          <cell r="D93">
            <v>4522087</v>
          </cell>
          <cell r="E93" t="str">
            <v>Light W Head Thingy</v>
          </cell>
          <cell r="F93" t="str">
            <v>W</v>
          </cell>
          <cell r="G93">
            <v>0</v>
          </cell>
          <cell r="H93">
            <v>0</v>
          </cell>
          <cell r="I93">
            <v>15</v>
          </cell>
          <cell r="J93">
            <v>29.99</v>
          </cell>
          <cell r="K93">
            <v>1</v>
          </cell>
          <cell r="L93">
            <v>22.95</v>
          </cell>
          <cell r="M93">
            <v>24.0975</v>
          </cell>
          <cell r="O93" t="str">
            <v>RAXY</v>
          </cell>
        </row>
        <row r="94">
          <cell r="C94">
            <v>4523031</v>
          </cell>
          <cell r="D94">
            <v>4523031</v>
          </cell>
          <cell r="E94" t="str">
            <v>Premio Cap</v>
          </cell>
          <cell r="F94" t="str">
            <v>U</v>
          </cell>
          <cell r="G94">
            <v>0</v>
          </cell>
          <cell r="H94">
            <v>0</v>
          </cell>
          <cell r="I94">
            <v>25</v>
          </cell>
          <cell r="J94">
            <v>49.99</v>
          </cell>
          <cell r="K94">
            <v>1</v>
          </cell>
          <cell r="L94">
            <v>34.950000000000003</v>
          </cell>
          <cell r="M94">
            <v>36.697500000000005</v>
          </cell>
          <cell r="O94" t="str">
            <v>MV</v>
          </cell>
        </row>
        <row r="95">
          <cell r="C95">
            <v>4523032</v>
          </cell>
          <cell r="D95">
            <v>4523032</v>
          </cell>
          <cell r="E95" t="str">
            <v>A/C 2 Cycling Cap</v>
          </cell>
          <cell r="F95" t="str">
            <v>U</v>
          </cell>
          <cell r="G95">
            <v>4.51</v>
          </cell>
          <cell r="H95">
            <v>5.0999999999999996</v>
          </cell>
          <cell r="I95">
            <v>11</v>
          </cell>
          <cell r="J95">
            <v>21.99</v>
          </cell>
          <cell r="K95">
            <v>0.53636363636363638</v>
          </cell>
          <cell r="L95">
            <v>24.95</v>
          </cell>
          <cell r="M95">
            <v>26.197500000000002</v>
          </cell>
          <cell r="O95" t="str">
            <v>CCH</v>
          </cell>
        </row>
        <row r="96">
          <cell r="C96">
            <v>4524040</v>
          </cell>
          <cell r="D96">
            <v>4524040</v>
          </cell>
          <cell r="E96" t="str">
            <v>Rosso Corsa 2 Cap</v>
          </cell>
          <cell r="F96" t="str">
            <v>U</v>
          </cell>
          <cell r="G96">
            <v>0</v>
          </cell>
          <cell r="H96">
            <v>0</v>
          </cell>
          <cell r="I96">
            <v>5</v>
          </cell>
          <cell r="J96">
            <v>24.95</v>
          </cell>
          <cell r="K96">
            <v>1</v>
          </cell>
          <cell r="L96">
            <v>24.95</v>
          </cell>
          <cell r="M96">
            <v>26.197500000000002</v>
          </cell>
          <cell r="O96" t="str">
            <v>APIS</v>
          </cell>
        </row>
        <row r="97">
          <cell r="C97">
            <v>4524041</v>
          </cell>
          <cell r="D97">
            <v>4524041</v>
          </cell>
          <cell r="E97" t="str">
            <v>Classico Cap</v>
          </cell>
          <cell r="F97" t="str">
            <v>U</v>
          </cell>
          <cell r="G97">
            <v>0</v>
          </cell>
          <cell r="H97">
            <v>0</v>
          </cell>
          <cell r="I97">
            <v>5</v>
          </cell>
          <cell r="J97">
            <v>24.95</v>
          </cell>
          <cell r="K97">
            <v>1</v>
          </cell>
          <cell r="L97">
            <v>24.95</v>
          </cell>
          <cell r="M97">
            <v>26.197500000000002</v>
          </cell>
          <cell r="O97" t="str">
            <v>APIS</v>
          </cell>
        </row>
        <row r="98">
          <cell r="C98">
            <v>4524073</v>
          </cell>
          <cell r="D98">
            <v>4524073</v>
          </cell>
          <cell r="E98" t="str">
            <v>R-A/D Cap</v>
          </cell>
          <cell r="F98" t="str">
            <v>U</v>
          </cell>
          <cell r="G98">
            <v>0</v>
          </cell>
          <cell r="H98">
            <v>0</v>
          </cell>
          <cell r="I98">
            <v>5</v>
          </cell>
          <cell r="J98">
            <v>24.95</v>
          </cell>
          <cell r="K98">
            <v>1</v>
          </cell>
          <cell r="L98">
            <v>24.95</v>
          </cell>
          <cell r="M98">
            <v>26.197500000000002</v>
          </cell>
          <cell r="O98" t="str">
            <v>APIS</v>
          </cell>
        </row>
        <row r="99">
          <cell r="C99">
            <v>4524081</v>
          </cell>
          <cell r="D99">
            <v>4524081</v>
          </cell>
          <cell r="E99" t="str">
            <v>Climber'S 4.0 Cap</v>
          </cell>
          <cell r="F99" t="str">
            <v>W</v>
          </cell>
          <cell r="G99">
            <v>0</v>
          </cell>
          <cell r="H99">
            <v>0</v>
          </cell>
          <cell r="I99">
            <v>5</v>
          </cell>
          <cell r="J99">
            <v>24.95</v>
          </cell>
          <cell r="K99">
            <v>1</v>
          </cell>
          <cell r="L99">
            <v>24.95</v>
          </cell>
          <cell r="M99">
            <v>26.197500000000002</v>
          </cell>
          <cell r="O99" t="str">
            <v>APIS</v>
          </cell>
        </row>
        <row r="100">
          <cell r="C100">
            <v>4524082</v>
          </cell>
          <cell r="D100">
            <v>4524082</v>
          </cell>
          <cell r="E100" t="str">
            <v>Velocissima Cap</v>
          </cell>
          <cell r="F100" t="str">
            <v>W</v>
          </cell>
          <cell r="G100">
            <v>0</v>
          </cell>
          <cell r="H100">
            <v>0</v>
          </cell>
          <cell r="I100">
            <v>5</v>
          </cell>
          <cell r="J100">
            <v>24.95</v>
          </cell>
          <cell r="K100">
            <v>1</v>
          </cell>
          <cell r="L100">
            <v>24.95</v>
          </cell>
          <cell r="M100">
            <v>26.197500000000002</v>
          </cell>
          <cell r="O100" t="str">
            <v>APIS</v>
          </cell>
        </row>
        <row r="101">
          <cell r="C101">
            <v>17524</v>
          </cell>
          <cell r="D101" t="str">
            <v>4517524</v>
          </cell>
          <cell r="E101" t="str">
            <v>Diluvio C Glove</v>
          </cell>
          <cell r="F101" t="str">
            <v>U</v>
          </cell>
          <cell r="G101">
            <v>8.57</v>
          </cell>
          <cell r="H101">
            <v>10.040000000000001</v>
          </cell>
          <cell r="I101">
            <v>22.5</v>
          </cell>
          <cell r="J101">
            <v>44.99</v>
          </cell>
          <cell r="K101">
            <v>0.5537777777777777</v>
          </cell>
          <cell r="L101">
            <v>49.95</v>
          </cell>
          <cell r="M101">
            <v>52.447500000000005</v>
          </cell>
          <cell r="O101" t="str">
            <v>YUANSHUN</v>
          </cell>
        </row>
        <row r="102">
          <cell r="C102">
            <v>19028</v>
          </cell>
          <cell r="D102" t="str">
            <v>4519028</v>
          </cell>
          <cell r="E102" t="str">
            <v>Arenberg Gel 2 Glove</v>
          </cell>
          <cell r="F102" t="str">
            <v>U</v>
          </cell>
          <cell r="G102">
            <v>6.84</v>
          </cell>
          <cell r="H102">
            <v>8.01</v>
          </cell>
          <cell r="I102">
            <v>25</v>
          </cell>
          <cell r="J102">
            <v>49.99</v>
          </cell>
          <cell r="K102">
            <v>0.67960000000000009</v>
          </cell>
          <cell r="L102">
            <v>44.95</v>
          </cell>
          <cell r="M102">
            <v>47.197500000000005</v>
          </cell>
          <cell r="O102" t="str">
            <v>YUANSHUN</v>
          </cell>
        </row>
        <row r="103">
          <cell r="C103">
            <v>19060</v>
          </cell>
          <cell r="D103" t="str">
            <v>4519060</v>
          </cell>
          <cell r="E103" t="str">
            <v>Dolcissima 2 W Glove</v>
          </cell>
          <cell r="F103" t="str">
            <v>W</v>
          </cell>
          <cell r="G103">
            <v>6.2</v>
          </cell>
          <cell r="H103">
            <v>7.2700000000000005</v>
          </cell>
          <cell r="I103">
            <v>20</v>
          </cell>
          <cell r="J103">
            <v>39.99</v>
          </cell>
          <cell r="K103">
            <v>0.63650000000000007</v>
          </cell>
          <cell r="L103">
            <v>34.950000000000003</v>
          </cell>
          <cell r="M103">
            <v>36.697500000000005</v>
          </cell>
          <cell r="O103" t="str">
            <v>YUANSHUN</v>
          </cell>
        </row>
        <row r="104">
          <cell r="C104">
            <v>19519</v>
          </cell>
          <cell r="D104" t="str">
            <v>4519519</v>
          </cell>
          <cell r="E104" t="str">
            <v>Perfetto RoS Glove</v>
          </cell>
          <cell r="F104" t="str">
            <v>U</v>
          </cell>
          <cell r="G104">
            <v>11.29</v>
          </cell>
          <cell r="H104">
            <v>13.29</v>
          </cell>
          <cell r="I104">
            <v>35</v>
          </cell>
          <cell r="J104">
            <v>69.989999999999995</v>
          </cell>
          <cell r="K104">
            <v>0.62028571428571433</v>
          </cell>
          <cell r="L104">
            <v>74.95</v>
          </cell>
          <cell r="M104">
            <v>78.697500000000005</v>
          </cell>
          <cell r="O104" t="str">
            <v>HYUNJIN</v>
          </cell>
        </row>
        <row r="105">
          <cell r="C105">
            <v>19522</v>
          </cell>
          <cell r="D105" t="str">
            <v>4519522</v>
          </cell>
          <cell r="E105" t="str">
            <v>Perfetto Light Glove</v>
          </cell>
          <cell r="F105" t="str">
            <v>U</v>
          </cell>
          <cell r="G105">
            <v>10.94</v>
          </cell>
          <cell r="H105">
            <v>12.879999999999999</v>
          </cell>
          <cell r="I105">
            <v>30</v>
          </cell>
          <cell r="J105">
            <v>59.99</v>
          </cell>
          <cell r="K105">
            <v>0.57066666666666666</v>
          </cell>
          <cell r="L105">
            <v>64.95</v>
          </cell>
          <cell r="M105">
            <v>68.197500000000005</v>
          </cell>
          <cell r="O105" t="str">
            <v>HYUNJIN</v>
          </cell>
        </row>
        <row r="106">
          <cell r="C106">
            <v>19523</v>
          </cell>
          <cell r="D106" t="str">
            <v>4519523</v>
          </cell>
          <cell r="E106" t="str">
            <v>Lightness 2 Glove</v>
          </cell>
          <cell r="F106" t="str">
            <v>U</v>
          </cell>
          <cell r="G106">
            <v>6.81</v>
          </cell>
          <cell r="H106">
            <v>7.2799999999999994</v>
          </cell>
          <cell r="I106">
            <v>20</v>
          </cell>
          <cell r="J106">
            <v>39.99</v>
          </cell>
          <cell r="K106">
            <v>0.63600000000000001</v>
          </cell>
          <cell r="L106">
            <v>44.95</v>
          </cell>
          <cell r="M106">
            <v>47.197500000000005</v>
          </cell>
          <cell r="O106" t="str">
            <v>SUNGRACE</v>
          </cell>
        </row>
        <row r="107">
          <cell r="C107">
            <v>19549</v>
          </cell>
          <cell r="D107" t="str">
            <v>4519549</v>
          </cell>
          <cell r="E107" t="str">
            <v>Perfetto RoS W Glove</v>
          </cell>
          <cell r="F107" t="str">
            <v>W</v>
          </cell>
          <cell r="G107">
            <v>11.01</v>
          </cell>
          <cell r="H107">
            <v>12.96</v>
          </cell>
          <cell r="I107">
            <v>35</v>
          </cell>
          <cell r="J107">
            <v>69.989999999999995</v>
          </cell>
          <cell r="K107">
            <v>0.62971428571428567</v>
          </cell>
          <cell r="L107">
            <v>74.95</v>
          </cell>
          <cell r="M107">
            <v>78.697500000000005</v>
          </cell>
          <cell r="O107" t="str">
            <v>HYUNJIN</v>
          </cell>
        </row>
        <row r="108">
          <cell r="C108">
            <v>20032</v>
          </cell>
          <cell r="D108" t="str">
            <v>4520032</v>
          </cell>
          <cell r="E108" t="str">
            <v>Icon Race Glove</v>
          </cell>
          <cell r="F108" t="str">
            <v>M</v>
          </cell>
          <cell r="G108">
            <v>8.85</v>
          </cell>
          <cell r="H108">
            <v>10.42</v>
          </cell>
          <cell r="I108">
            <v>35</v>
          </cell>
          <cell r="J108">
            <v>69.989999999999995</v>
          </cell>
          <cell r="K108">
            <v>0.70228571428571429</v>
          </cell>
          <cell r="L108">
            <v>49.95</v>
          </cell>
          <cell r="M108">
            <v>52.447500000000005</v>
          </cell>
          <cell r="O108" t="str">
            <v>HYUNJIN</v>
          </cell>
        </row>
        <row r="109">
          <cell r="C109">
            <v>20033</v>
          </cell>
          <cell r="D109" t="str">
            <v>4520033</v>
          </cell>
          <cell r="E109" t="str">
            <v>Arenberg Gel LF Glove</v>
          </cell>
          <cell r="F109" t="str">
            <v>M</v>
          </cell>
          <cell r="G109">
            <v>10.34</v>
          </cell>
          <cell r="H109">
            <v>11.05</v>
          </cell>
          <cell r="I109">
            <v>30</v>
          </cell>
          <cell r="J109">
            <v>59.99</v>
          </cell>
          <cell r="K109">
            <v>0.6316666666666666</v>
          </cell>
          <cell r="L109">
            <v>0</v>
          </cell>
          <cell r="M109">
            <v>0</v>
          </cell>
          <cell r="O109" t="str">
            <v>SUNGRACE</v>
          </cell>
        </row>
        <row r="110">
          <cell r="C110">
            <v>20034</v>
          </cell>
          <cell r="D110" t="str">
            <v>4520034</v>
          </cell>
          <cell r="E110" t="str">
            <v>Unlimited LF Glove</v>
          </cell>
          <cell r="F110" t="str">
            <v>M</v>
          </cell>
          <cell r="G110">
            <v>8.5</v>
          </cell>
          <cell r="H110">
            <v>9.9700000000000006</v>
          </cell>
          <cell r="I110">
            <v>25</v>
          </cell>
          <cell r="J110">
            <v>49.99</v>
          </cell>
          <cell r="K110">
            <v>0.60119999999999996</v>
          </cell>
          <cell r="L110">
            <v>49.95</v>
          </cell>
          <cell r="M110">
            <v>52.447500000000005</v>
          </cell>
          <cell r="O110" t="str">
            <v>YUANSHUN</v>
          </cell>
        </row>
        <row r="111">
          <cell r="C111">
            <v>20081</v>
          </cell>
          <cell r="D111" t="str">
            <v>4520081</v>
          </cell>
          <cell r="E111" t="str">
            <v>Roubaix Gel 2 Glove</v>
          </cell>
          <cell r="F111" t="str">
            <v>W</v>
          </cell>
          <cell r="G111">
            <v>7.62</v>
          </cell>
          <cell r="H111">
            <v>8.9700000000000006</v>
          </cell>
          <cell r="I111">
            <v>20</v>
          </cell>
          <cell r="J111">
            <v>39.99</v>
          </cell>
          <cell r="K111">
            <v>0.55149999999999999</v>
          </cell>
          <cell r="L111">
            <v>44.95</v>
          </cell>
          <cell r="M111">
            <v>47.197500000000005</v>
          </cell>
          <cell r="O111" t="str">
            <v>HYUNJIN</v>
          </cell>
        </row>
        <row r="112">
          <cell r="C112">
            <v>4521024</v>
          </cell>
          <cell r="D112">
            <v>4521024</v>
          </cell>
          <cell r="E112" t="str">
            <v>Rosso Corsa Pro V Glove</v>
          </cell>
          <cell r="F112" t="str">
            <v>M</v>
          </cell>
          <cell r="G112">
            <v>9.0299999999999994</v>
          </cell>
          <cell r="H112">
            <v>10.62</v>
          </cell>
          <cell r="I112">
            <v>30</v>
          </cell>
          <cell r="J112">
            <v>59.99</v>
          </cell>
          <cell r="K112">
            <v>0.64600000000000013</v>
          </cell>
          <cell r="L112">
            <v>49.95</v>
          </cell>
          <cell r="M112">
            <v>52.447500000000005</v>
          </cell>
          <cell r="O112" t="str">
            <v>HYUNJIN</v>
          </cell>
        </row>
        <row r="113">
          <cell r="C113">
            <v>4521061</v>
          </cell>
          <cell r="D113">
            <v>4521061</v>
          </cell>
          <cell r="E113" t="str">
            <v>Rosso Corsa 2 W Glove</v>
          </cell>
          <cell r="F113" t="str">
            <v>W</v>
          </cell>
          <cell r="G113">
            <v>8.4</v>
          </cell>
          <cell r="H113">
            <v>9.89</v>
          </cell>
          <cell r="I113">
            <v>25</v>
          </cell>
          <cell r="J113">
            <v>49.99</v>
          </cell>
          <cell r="K113">
            <v>0.60439999999999994</v>
          </cell>
          <cell r="L113">
            <v>49.95</v>
          </cell>
          <cell r="M113">
            <v>52.447500000000005</v>
          </cell>
          <cell r="O113" t="str">
            <v>HYUNJIN</v>
          </cell>
        </row>
        <row r="114">
          <cell r="C114">
            <v>4521075</v>
          </cell>
          <cell r="D114">
            <v>4521075</v>
          </cell>
          <cell r="E114" t="str">
            <v>Entrata V Glove</v>
          </cell>
          <cell r="F114" t="str">
            <v>U</v>
          </cell>
          <cell r="G114">
            <v>6.39</v>
          </cell>
          <cell r="H114">
            <v>7.52</v>
          </cell>
          <cell r="I114">
            <v>15</v>
          </cell>
          <cell r="J114">
            <v>29.99</v>
          </cell>
          <cell r="K114">
            <v>0.4986666666666667</v>
          </cell>
          <cell r="L114">
            <v>36.950000000000003</v>
          </cell>
          <cell r="M114">
            <v>38.797500000000007</v>
          </cell>
          <cell r="O114" t="str">
            <v>HYUNJIN</v>
          </cell>
        </row>
        <row r="115">
          <cell r="C115">
            <v>4521076</v>
          </cell>
          <cell r="D115">
            <v>4521076</v>
          </cell>
          <cell r="E115" t="str">
            <v>Entrata V Kid Glove</v>
          </cell>
          <cell r="F115" t="str">
            <v>U</v>
          </cell>
          <cell r="G115">
            <v>6.47</v>
          </cell>
          <cell r="H115">
            <v>7.6199999999999992</v>
          </cell>
          <cell r="I115">
            <v>12.5</v>
          </cell>
          <cell r="J115">
            <v>24.99</v>
          </cell>
          <cell r="K115">
            <v>0.39040000000000008</v>
          </cell>
          <cell r="L115">
            <v>34.950000000000003</v>
          </cell>
          <cell r="M115">
            <v>36.697500000000005</v>
          </cell>
          <cell r="O115" t="str">
            <v>HYUNJIN</v>
          </cell>
        </row>
        <row r="116">
          <cell r="C116">
            <v>4522035</v>
          </cell>
          <cell r="D116">
            <v>4522035</v>
          </cell>
          <cell r="E116" t="str">
            <v>Endurance Glove</v>
          </cell>
          <cell r="F116" t="str">
            <v>M</v>
          </cell>
          <cell r="G116">
            <v>8.01</v>
          </cell>
          <cell r="H116">
            <v>9.42</v>
          </cell>
          <cell r="I116">
            <v>27.5</v>
          </cell>
          <cell r="J116">
            <v>54.99</v>
          </cell>
          <cell r="K116">
            <v>0.6574545454545454</v>
          </cell>
          <cell r="L116">
            <v>44.95</v>
          </cell>
          <cell r="M116">
            <v>47.197500000000005</v>
          </cell>
          <cell r="O116" t="str">
            <v>HYUNJIN</v>
          </cell>
        </row>
        <row r="117">
          <cell r="C117">
            <v>4522036</v>
          </cell>
          <cell r="D117">
            <v>4522036</v>
          </cell>
          <cell r="E117" t="str">
            <v>Competizione 2 Glove</v>
          </cell>
          <cell r="F117" t="str">
            <v>U</v>
          </cell>
          <cell r="G117">
            <v>7.1</v>
          </cell>
          <cell r="H117">
            <v>8.32</v>
          </cell>
          <cell r="I117">
            <v>20</v>
          </cell>
          <cell r="J117">
            <v>39.99</v>
          </cell>
          <cell r="K117">
            <v>0.58399999999999996</v>
          </cell>
          <cell r="L117">
            <v>39.950000000000003</v>
          </cell>
          <cell r="M117">
            <v>41.947500000000005</v>
          </cell>
          <cell r="O117" t="str">
            <v>YUANSHUN</v>
          </cell>
        </row>
        <row r="118">
          <cell r="C118">
            <v>4523026</v>
          </cell>
          <cell r="D118">
            <v>4523026</v>
          </cell>
          <cell r="E118" t="str">
            <v>Premio Glove</v>
          </cell>
          <cell r="F118" t="str">
            <v>U</v>
          </cell>
          <cell r="G118">
            <v>10.97</v>
          </cell>
          <cell r="H118">
            <v>12.920000000000002</v>
          </cell>
          <cell r="I118">
            <v>35</v>
          </cell>
          <cell r="J118">
            <v>69.989999999999995</v>
          </cell>
          <cell r="K118">
            <v>0.63085714285714278</v>
          </cell>
          <cell r="L118">
            <v>59.95</v>
          </cell>
          <cell r="M118">
            <v>62.947500000000005</v>
          </cell>
          <cell r="O118" t="str">
            <v>HYUNJIN</v>
          </cell>
        </row>
        <row r="119">
          <cell r="C119">
            <v>4523528</v>
          </cell>
          <cell r="D119">
            <v>4523528</v>
          </cell>
          <cell r="E119" t="str">
            <v>Diluvio One Glove</v>
          </cell>
          <cell r="F119" t="str">
            <v>U</v>
          </cell>
          <cell r="G119">
            <v>10.18</v>
          </cell>
          <cell r="H119">
            <v>11.93</v>
          </cell>
          <cell r="I119">
            <v>32.5</v>
          </cell>
          <cell r="J119">
            <v>64.989999999999995</v>
          </cell>
          <cell r="K119">
            <v>0.63292307692307692</v>
          </cell>
          <cell r="L119">
            <v>59.95</v>
          </cell>
          <cell r="M119">
            <v>62.947500000000005</v>
          </cell>
          <cell r="O119" t="str">
            <v>YUANSHUN</v>
          </cell>
        </row>
        <row r="120">
          <cell r="C120">
            <v>4524032</v>
          </cell>
          <cell r="D120">
            <v>4524032</v>
          </cell>
          <cell r="E120" t="str">
            <v>Superleggera Summer Glove</v>
          </cell>
          <cell r="F120" t="str">
            <v>U</v>
          </cell>
          <cell r="G120">
            <v>6.57</v>
          </cell>
          <cell r="H120">
            <v>7.7</v>
          </cell>
          <cell r="I120">
            <v>5</v>
          </cell>
          <cell r="J120">
            <v>54.95</v>
          </cell>
          <cell r="K120">
            <v>-0.54</v>
          </cell>
          <cell r="L120">
            <v>39.950000000000003</v>
          </cell>
          <cell r="M120">
            <v>41.947500000000005</v>
          </cell>
          <cell r="O120" t="str">
            <v>YUANSHUN</v>
          </cell>
        </row>
        <row r="121">
          <cell r="C121">
            <v>4524077</v>
          </cell>
          <cell r="D121">
            <v>4524077</v>
          </cell>
          <cell r="E121" t="str">
            <v>Premio W Glove</v>
          </cell>
          <cell r="F121" t="str">
            <v>W</v>
          </cell>
          <cell r="G121">
            <v>10.58</v>
          </cell>
          <cell r="H121">
            <v>12.46</v>
          </cell>
          <cell r="I121">
            <v>5</v>
          </cell>
          <cell r="J121">
            <v>39.950000000000003</v>
          </cell>
          <cell r="K121">
            <v>-1.4920000000000002</v>
          </cell>
          <cell r="L121">
            <v>59.95</v>
          </cell>
          <cell r="M121">
            <v>62.947500000000005</v>
          </cell>
          <cell r="O121" t="str">
            <v>HYUNJIN</v>
          </cell>
        </row>
        <row r="122">
          <cell r="C122">
            <v>4524078</v>
          </cell>
          <cell r="D122">
            <v>4524078</v>
          </cell>
          <cell r="E122" t="str">
            <v>Endurance W Glove</v>
          </cell>
          <cell r="F122" t="str">
            <v>W</v>
          </cell>
          <cell r="G122">
            <v>7.41</v>
          </cell>
          <cell r="H122">
            <v>8.68</v>
          </cell>
          <cell r="I122">
            <v>5</v>
          </cell>
          <cell r="J122">
            <v>54.95</v>
          </cell>
          <cell r="K122">
            <v>-0.73599999999999999</v>
          </cell>
          <cell r="L122">
            <v>44.95</v>
          </cell>
          <cell r="M122">
            <v>47.197500000000005</v>
          </cell>
          <cell r="O122" t="str">
            <v>YUANSHUN</v>
          </cell>
        </row>
        <row r="123">
          <cell r="C123">
            <v>19514</v>
          </cell>
          <cell r="D123" t="str">
            <v>4519514</v>
          </cell>
          <cell r="E123" t="str">
            <v>Tutto Nano Bibshort</v>
          </cell>
          <cell r="F123" t="str">
            <v>M</v>
          </cell>
          <cell r="G123">
            <v>29.93</v>
          </cell>
          <cell r="H123">
            <v>37.799999999999997</v>
          </cell>
          <cell r="I123">
            <v>75</v>
          </cell>
          <cell r="J123">
            <v>149.99</v>
          </cell>
          <cell r="K123">
            <v>0.49600000000000005</v>
          </cell>
          <cell r="L123">
            <v>119.95</v>
          </cell>
          <cell r="M123">
            <v>125.94750000000001</v>
          </cell>
          <cell r="O123" t="str">
            <v>MV</v>
          </cell>
        </row>
        <row r="124">
          <cell r="C124">
            <v>20004</v>
          </cell>
          <cell r="D124" t="str">
            <v>4520004</v>
          </cell>
          <cell r="E124" t="str">
            <v>Superleggera Bibshort</v>
          </cell>
          <cell r="F124" t="str">
            <v>M</v>
          </cell>
          <cell r="G124">
            <v>48.87</v>
          </cell>
          <cell r="H124">
            <v>67.63</v>
          </cell>
          <cell r="I124">
            <v>120</v>
          </cell>
          <cell r="J124">
            <v>239.99</v>
          </cell>
          <cell r="K124">
            <v>0.43641666666666673</v>
          </cell>
          <cell r="L124">
            <v>199.95</v>
          </cell>
          <cell r="M124">
            <v>209.94749999999999</v>
          </cell>
          <cell r="O124" t="str">
            <v>MV</v>
          </cell>
        </row>
        <row r="125">
          <cell r="C125">
            <v>20006</v>
          </cell>
          <cell r="D125" t="str">
            <v>4520006</v>
          </cell>
          <cell r="E125" t="str">
            <v>Competizione Bibshort</v>
          </cell>
          <cell r="F125" t="str">
            <v>M</v>
          </cell>
          <cell r="G125">
            <v>25.38</v>
          </cell>
          <cell r="H125">
            <v>35.129999999999995</v>
          </cell>
          <cell r="I125">
            <v>70</v>
          </cell>
          <cell r="J125">
            <v>139.99</v>
          </cell>
          <cell r="K125">
            <v>0.49814285714285722</v>
          </cell>
          <cell r="L125">
            <v>99.95</v>
          </cell>
          <cell r="M125">
            <v>104.94750000000001</v>
          </cell>
          <cell r="O125" t="str">
            <v>MV</v>
          </cell>
        </row>
        <row r="126">
          <cell r="C126">
            <v>20007</v>
          </cell>
          <cell r="D126" t="str">
            <v>4520007</v>
          </cell>
          <cell r="E126" t="str">
            <v>Competizione Short</v>
          </cell>
          <cell r="F126" t="str">
            <v>M</v>
          </cell>
          <cell r="G126">
            <v>23.46</v>
          </cell>
          <cell r="H126">
            <v>32.47</v>
          </cell>
          <cell r="I126">
            <v>60</v>
          </cell>
          <cell r="J126">
            <v>119.99</v>
          </cell>
          <cell r="K126">
            <v>0.45883333333333337</v>
          </cell>
          <cell r="L126">
            <v>89.95</v>
          </cell>
          <cell r="M126">
            <v>94.447500000000005</v>
          </cell>
          <cell r="O126" t="str">
            <v>MV</v>
          </cell>
        </row>
        <row r="127">
          <cell r="C127">
            <v>20027</v>
          </cell>
          <cell r="D127" t="str">
            <v>4520027</v>
          </cell>
          <cell r="E127" t="str">
            <v>Unlimited Baggy Short</v>
          </cell>
          <cell r="F127" t="str">
            <v>M</v>
          </cell>
          <cell r="G127">
            <v>22.4</v>
          </cell>
          <cell r="H127">
            <v>30.759999999999998</v>
          </cell>
          <cell r="I127">
            <v>50</v>
          </cell>
          <cell r="J127">
            <v>99.99</v>
          </cell>
          <cell r="K127">
            <v>0.38480000000000003</v>
          </cell>
          <cell r="L127">
            <v>119.95</v>
          </cell>
          <cell r="M127">
            <v>125.94750000000001</v>
          </cell>
          <cell r="O127" t="str">
            <v>SIGNAL</v>
          </cell>
        </row>
        <row r="128">
          <cell r="C128">
            <v>20062</v>
          </cell>
          <cell r="D128" t="str">
            <v>4520062</v>
          </cell>
          <cell r="E128" t="str">
            <v>Prima Bibshort</v>
          </cell>
          <cell r="F128" t="str">
            <v>W</v>
          </cell>
          <cell r="G128">
            <v>21.55</v>
          </cell>
          <cell r="H128">
            <v>29.82</v>
          </cell>
          <cell r="I128">
            <v>55</v>
          </cell>
          <cell r="J128">
            <v>109.99</v>
          </cell>
          <cell r="K128">
            <v>0.45781818181818179</v>
          </cell>
          <cell r="L128">
            <v>99.95</v>
          </cell>
          <cell r="M128">
            <v>104.94750000000001</v>
          </cell>
          <cell r="O128" t="str">
            <v>MV</v>
          </cell>
        </row>
        <row r="129">
          <cell r="C129">
            <v>20063</v>
          </cell>
          <cell r="D129" t="str">
            <v>4520063</v>
          </cell>
          <cell r="E129" t="str">
            <v>Prima Short</v>
          </cell>
          <cell r="F129" t="str">
            <v>W</v>
          </cell>
          <cell r="G129">
            <v>18.829999999999998</v>
          </cell>
          <cell r="H129">
            <v>26.06</v>
          </cell>
          <cell r="I129">
            <v>50</v>
          </cell>
          <cell r="J129">
            <v>99.99</v>
          </cell>
          <cell r="K129">
            <v>0.4788</v>
          </cell>
          <cell r="L129">
            <v>84.95</v>
          </cell>
          <cell r="M129">
            <v>89.197500000000005</v>
          </cell>
          <cell r="O129" t="str">
            <v>MV</v>
          </cell>
        </row>
        <row r="130">
          <cell r="C130">
            <v>20521</v>
          </cell>
          <cell r="D130" t="str">
            <v>4520521</v>
          </cell>
          <cell r="E130" t="str">
            <v>Nano Flex Pro Race Bibshort</v>
          </cell>
          <cell r="F130" t="str">
            <v>M</v>
          </cell>
          <cell r="G130">
            <v>29.87</v>
          </cell>
          <cell r="H130">
            <v>41.34</v>
          </cell>
          <cell r="I130">
            <v>90</v>
          </cell>
          <cell r="J130">
            <v>179.99</v>
          </cell>
          <cell r="K130">
            <v>0.54066666666666663</v>
          </cell>
          <cell r="L130">
            <v>149.94999999999999</v>
          </cell>
          <cell r="M130">
            <v>157.44749999999999</v>
          </cell>
          <cell r="O130" t="str">
            <v>MV</v>
          </cell>
        </row>
        <row r="131">
          <cell r="C131">
            <v>4521002</v>
          </cell>
          <cell r="D131">
            <v>4521002</v>
          </cell>
          <cell r="E131" t="str">
            <v>Premio Black Bibshort</v>
          </cell>
          <cell r="F131" t="str">
            <v>M</v>
          </cell>
          <cell r="G131">
            <v>62.17</v>
          </cell>
          <cell r="H131">
            <v>86.039999999999992</v>
          </cell>
          <cell r="I131">
            <v>150</v>
          </cell>
          <cell r="J131">
            <v>299.99</v>
          </cell>
          <cell r="K131">
            <v>0.42640000000000006</v>
          </cell>
          <cell r="L131">
            <v>249.95</v>
          </cell>
          <cell r="M131">
            <v>262.44749999999999</v>
          </cell>
          <cell r="O131" t="str">
            <v>MV</v>
          </cell>
        </row>
        <row r="132">
          <cell r="C132">
            <v>4521005</v>
          </cell>
          <cell r="D132">
            <v>4521005</v>
          </cell>
          <cell r="E132" t="str">
            <v>Endurance 3 Bibshort</v>
          </cell>
          <cell r="F132" t="str">
            <v>M</v>
          </cell>
          <cell r="G132">
            <v>29.21</v>
          </cell>
          <cell r="H132">
            <v>40.42</v>
          </cell>
          <cell r="I132">
            <v>80</v>
          </cell>
          <cell r="J132">
            <v>159.99</v>
          </cell>
          <cell r="K132">
            <v>0.49474999999999997</v>
          </cell>
          <cell r="L132">
            <v>139.94999999999999</v>
          </cell>
          <cell r="M132">
            <v>146.94749999999999</v>
          </cell>
          <cell r="O132" t="str">
            <v>MV</v>
          </cell>
        </row>
        <row r="133">
          <cell r="C133">
            <v>4521006</v>
          </cell>
          <cell r="D133">
            <v>4521006</v>
          </cell>
          <cell r="E133" t="str">
            <v>Endurance 3 Short</v>
          </cell>
          <cell r="F133" t="str">
            <v>M</v>
          </cell>
          <cell r="G133">
            <v>25.98</v>
          </cell>
          <cell r="H133">
            <v>35.96</v>
          </cell>
          <cell r="I133">
            <v>70</v>
          </cell>
          <cell r="J133">
            <v>139.99</v>
          </cell>
          <cell r="K133">
            <v>0.48628571428571427</v>
          </cell>
          <cell r="L133">
            <v>119.95</v>
          </cell>
          <cell r="M133">
            <v>125.94750000000001</v>
          </cell>
          <cell r="O133" t="str">
            <v>MV</v>
          </cell>
        </row>
        <row r="134">
          <cell r="C134">
            <v>4521096</v>
          </cell>
          <cell r="D134">
            <v>4521096</v>
          </cell>
          <cell r="E134" t="str">
            <v>Premio Black W Bibshort</v>
          </cell>
          <cell r="F134" t="str">
            <v>W</v>
          </cell>
          <cell r="G134">
            <v>62.34</v>
          </cell>
          <cell r="H134">
            <v>86.28</v>
          </cell>
          <cell r="I134">
            <v>150</v>
          </cell>
          <cell r="J134">
            <v>299.99</v>
          </cell>
          <cell r="K134">
            <v>0.42480000000000001</v>
          </cell>
          <cell r="L134">
            <v>249.95</v>
          </cell>
          <cell r="M134">
            <v>262.44749999999999</v>
          </cell>
          <cell r="O134" t="str">
            <v>MV</v>
          </cell>
        </row>
        <row r="135">
          <cell r="C135">
            <v>4521097</v>
          </cell>
          <cell r="D135">
            <v>4521097</v>
          </cell>
          <cell r="E135" t="str">
            <v>Premio Black W Short</v>
          </cell>
          <cell r="F135" t="str">
            <v>W</v>
          </cell>
          <cell r="G135">
            <v>54.24</v>
          </cell>
          <cell r="H135">
            <v>75.070000000000007</v>
          </cell>
          <cell r="I135">
            <v>135</v>
          </cell>
          <cell r="J135">
            <v>269.99</v>
          </cell>
          <cell r="K135">
            <v>0.44392592592592589</v>
          </cell>
          <cell r="L135">
            <v>229.95</v>
          </cell>
          <cell r="M135">
            <v>241.44749999999999</v>
          </cell>
          <cell r="O135" t="str">
            <v>MV</v>
          </cell>
        </row>
        <row r="136">
          <cell r="C136">
            <v>4521544</v>
          </cell>
          <cell r="D136">
            <v>4521544</v>
          </cell>
          <cell r="E136" t="str">
            <v>Unlimited W Baggy Short</v>
          </cell>
          <cell r="F136" t="str">
            <v>W</v>
          </cell>
          <cell r="G136">
            <v>20.8</v>
          </cell>
          <cell r="H136">
            <v>28.560000000000002</v>
          </cell>
          <cell r="I136">
            <v>50</v>
          </cell>
          <cell r="J136">
            <v>99.99</v>
          </cell>
          <cell r="K136">
            <v>0.42879999999999996</v>
          </cell>
          <cell r="L136">
            <v>109.95</v>
          </cell>
          <cell r="M136">
            <v>115.44750000000001</v>
          </cell>
          <cell r="O136" t="str">
            <v>SIGNAL</v>
          </cell>
        </row>
        <row r="137">
          <cell r="C137">
            <v>4522000</v>
          </cell>
          <cell r="D137">
            <v>4522000</v>
          </cell>
          <cell r="E137" t="str">
            <v>Free Aero RC Bibshort</v>
          </cell>
          <cell r="F137" t="str">
            <v>M</v>
          </cell>
          <cell r="G137">
            <v>36.17</v>
          </cell>
          <cell r="H137">
            <v>50.06</v>
          </cell>
          <cell r="I137">
            <v>110</v>
          </cell>
          <cell r="J137">
            <v>219.99</v>
          </cell>
          <cell r="K137">
            <v>0.5449090909090909</v>
          </cell>
          <cell r="L137">
            <v>179.95</v>
          </cell>
          <cell r="M137">
            <v>188.94749999999999</v>
          </cell>
          <cell r="O137" t="str">
            <v>MV</v>
          </cell>
        </row>
        <row r="138">
          <cell r="C138">
            <v>4522001</v>
          </cell>
          <cell r="D138">
            <v>4522001</v>
          </cell>
          <cell r="E138" t="str">
            <v>Free Aero RC Short</v>
          </cell>
          <cell r="F138" t="str">
            <v>M</v>
          </cell>
          <cell r="G138">
            <v>28.85</v>
          </cell>
          <cell r="H138">
            <v>39.93</v>
          </cell>
          <cell r="I138">
            <v>100</v>
          </cell>
          <cell r="J138">
            <v>199.99</v>
          </cell>
          <cell r="K138">
            <v>0.60070000000000001</v>
          </cell>
          <cell r="L138">
            <v>159.94999999999999</v>
          </cell>
          <cell r="M138">
            <v>167.94749999999999</v>
          </cell>
          <cell r="O138" t="str">
            <v>MV</v>
          </cell>
        </row>
        <row r="139">
          <cell r="C139">
            <v>4522003</v>
          </cell>
          <cell r="D139">
            <v>4522003</v>
          </cell>
          <cell r="E139" t="str">
            <v>Competizione Kit Bibshort</v>
          </cell>
          <cell r="F139" t="str">
            <v>M</v>
          </cell>
          <cell r="G139">
            <v>26.48</v>
          </cell>
          <cell r="H139">
            <v>36.65</v>
          </cell>
          <cell r="I139">
            <v>70</v>
          </cell>
          <cell r="J139">
            <v>139.99</v>
          </cell>
          <cell r="K139">
            <v>0.47642857142857142</v>
          </cell>
          <cell r="L139">
            <v>99.95</v>
          </cell>
          <cell r="M139">
            <v>104.94750000000001</v>
          </cell>
          <cell r="O139" t="str">
            <v>MV</v>
          </cell>
        </row>
        <row r="140">
          <cell r="C140">
            <v>4522011</v>
          </cell>
          <cell r="D140">
            <v>4522011</v>
          </cell>
          <cell r="E140" t="str">
            <v>Free Unlimited Bibshort</v>
          </cell>
          <cell r="F140" t="str">
            <v>M</v>
          </cell>
          <cell r="G140">
            <v>41.11</v>
          </cell>
          <cell r="H140">
            <v>56.9</v>
          </cell>
          <cell r="I140">
            <v>115</v>
          </cell>
          <cell r="J140">
            <v>229.99</v>
          </cell>
          <cell r="K140">
            <v>0.50521739130434784</v>
          </cell>
          <cell r="L140">
            <v>189.95</v>
          </cell>
          <cell r="M140">
            <v>199.44749999999999</v>
          </cell>
          <cell r="O140" t="str">
            <v>MV</v>
          </cell>
        </row>
        <row r="141">
          <cell r="C141">
            <v>4522012</v>
          </cell>
          <cell r="D141">
            <v>4522012</v>
          </cell>
          <cell r="E141" t="str">
            <v>Unlimited TR.L Baggy</v>
          </cell>
          <cell r="F141" t="str">
            <v>M</v>
          </cell>
          <cell r="G141">
            <v>29.4</v>
          </cell>
          <cell r="H141">
            <v>40.369999999999997</v>
          </cell>
          <cell r="I141">
            <v>75</v>
          </cell>
          <cell r="J141">
            <v>149.99</v>
          </cell>
          <cell r="K141">
            <v>0.46173333333333338</v>
          </cell>
          <cell r="L141">
            <v>149.94999999999999</v>
          </cell>
          <cell r="M141">
            <v>157.44749999999999</v>
          </cell>
          <cell r="O141" t="str">
            <v>SIGNAL</v>
          </cell>
        </row>
        <row r="142">
          <cell r="C142">
            <v>4522013</v>
          </cell>
          <cell r="D142">
            <v>4522013</v>
          </cell>
          <cell r="E142" t="str">
            <v>Unlimited Ultimate Liner</v>
          </cell>
          <cell r="F142" t="str">
            <v>M</v>
          </cell>
          <cell r="G142">
            <v>33.69</v>
          </cell>
          <cell r="H142">
            <v>46.62</v>
          </cell>
          <cell r="I142">
            <v>85</v>
          </cell>
          <cell r="J142">
            <v>169.99</v>
          </cell>
          <cell r="K142">
            <v>0.4515294117647059</v>
          </cell>
          <cell r="L142">
            <v>139.94999999999999</v>
          </cell>
          <cell r="M142">
            <v>146.94749999999999</v>
          </cell>
          <cell r="O142" t="str">
            <v>MV</v>
          </cell>
        </row>
        <row r="143">
          <cell r="C143">
            <v>4522046</v>
          </cell>
          <cell r="D143">
            <v>4522046</v>
          </cell>
          <cell r="E143" t="str">
            <v>Free Aero RC W Bibshort</v>
          </cell>
          <cell r="F143" t="str">
            <v>W</v>
          </cell>
          <cell r="G143">
            <v>34.6</v>
          </cell>
          <cell r="H143">
            <v>47.89</v>
          </cell>
          <cell r="I143">
            <v>110</v>
          </cell>
          <cell r="J143">
            <v>219.99</v>
          </cell>
          <cell r="K143">
            <v>0.5646363636363636</v>
          </cell>
          <cell r="L143">
            <v>179.95</v>
          </cell>
          <cell r="M143">
            <v>188.94749999999999</v>
          </cell>
          <cell r="O143" t="str">
            <v>MV</v>
          </cell>
        </row>
        <row r="144">
          <cell r="C144">
            <v>4522047</v>
          </cell>
          <cell r="D144">
            <v>4522047</v>
          </cell>
          <cell r="E144" t="str">
            <v>Free Aero RC W Short</v>
          </cell>
          <cell r="F144" t="str">
            <v>W</v>
          </cell>
          <cell r="G144">
            <v>27.49</v>
          </cell>
          <cell r="H144">
            <v>38.049999999999997</v>
          </cell>
          <cell r="I144">
            <v>100</v>
          </cell>
          <cell r="J144">
            <v>199.99</v>
          </cell>
          <cell r="K144">
            <v>0.61950000000000005</v>
          </cell>
          <cell r="L144">
            <v>159.94999999999999</v>
          </cell>
          <cell r="M144">
            <v>167.94749999999999</v>
          </cell>
          <cell r="O144" t="str">
            <v>MV</v>
          </cell>
        </row>
        <row r="145">
          <cell r="C145">
            <v>4522048</v>
          </cell>
          <cell r="D145">
            <v>4522048</v>
          </cell>
          <cell r="E145" t="str">
            <v>Endurance W Bibshort</v>
          </cell>
          <cell r="F145" t="str">
            <v>W</v>
          </cell>
          <cell r="G145">
            <v>28.99</v>
          </cell>
          <cell r="H145">
            <v>40.119999999999997</v>
          </cell>
          <cell r="I145">
            <v>80</v>
          </cell>
          <cell r="J145">
            <v>159.99</v>
          </cell>
          <cell r="K145">
            <v>0.49850000000000005</v>
          </cell>
          <cell r="L145">
            <v>139.94999999999999</v>
          </cell>
          <cell r="M145">
            <v>146.94749999999999</v>
          </cell>
          <cell r="O145" t="str">
            <v>MV</v>
          </cell>
        </row>
        <row r="146">
          <cell r="C146">
            <v>4522049</v>
          </cell>
          <cell r="D146">
            <v>4522049</v>
          </cell>
          <cell r="E146" t="str">
            <v>Endurance W Short</v>
          </cell>
          <cell r="F146" t="str">
            <v>W</v>
          </cell>
          <cell r="G146">
            <v>28.34</v>
          </cell>
          <cell r="H146">
            <v>39.22</v>
          </cell>
          <cell r="I146">
            <v>70</v>
          </cell>
          <cell r="J146">
            <v>139.99</v>
          </cell>
          <cell r="K146">
            <v>0.43971428571428572</v>
          </cell>
          <cell r="L146">
            <v>119.95</v>
          </cell>
          <cell r="M146">
            <v>125.94750000000001</v>
          </cell>
          <cell r="O146" t="str">
            <v>MV</v>
          </cell>
        </row>
        <row r="147">
          <cell r="C147">
            <v>4522050</v>
          </cell>
          <cell r="D147">
            <v>4522050</v>
          </cell>
          <cell r="E147" t="str">
            <v>Velocissima 3 Bibshort</v>
          </cell>
          <cell r="F147" t="str">
            <v>W</v>
          </cell>
          <cell r="G147">
            <v>26.02</v>
          </cell>
          <cell r="H147">
            <v>36.01</v>
          </cell>
          <cell r="I147">
            <v>70</v>
          </cell>
          <cell r="J147">
            <v>139.99</v>
          </cell>
          <cell r="K147">
            <v>0.4855714285714286</v>
          </cell>
          <cell r="L147">
            <v>109.95</v>
          </cell>
          <cell r="M147">
            <v>115.44750000000001</v>
          </cell>
          <cell r="O147" t="str">
            <v>MV</v>
          </cell>
        </row>
        <row r="148">
          <cell r="C148">
            <v>4522051</v>
          </cell>
          <cell r="D148">
            <v>4522051</v>
          </cell>
          <cell r="E148" t="str">
            <v>Velocissima 3 Short</v>
          </cell>
          <cell r="F148" t="str">
            <v>W</v>
          </cell>
          <cell r="G148">
            <v>23.07</v>
          </cell>
          <cell r="H148">
            <v>31.93</v>
          </cell>
          <cell r="I148">
            <v>60</v>
          </cell>
          <cell r="J148">
            <v>119.99</v>
          </cell>
          <cell r="K148">
            <v>0.46783333333333332</v>
          </cell>
          <cell r="L148">
            <v>99.95</v>
          </cell>
          <cell r="M148">
            <v>104.94750000000001</v>
          </cell>
          <cell r="O148" t="str">
            <v>MV</v>
          </cell>
        </row>
        <row r="149">
          <cell r="C149">
            <v>4522052</v>
          </cell>
          <cell r="D149">
            <v>4522052</v>
          </cell>
          <cell r="E149" t="str">
            <v>Velocissima 3 Knicker</v>
          </cell>
          <cell r="F149" t="str">
            <v>W</v>
          </cell>
          <cell r="G149">
            <v>24.4</v>
          </cell>
          <cell r="H149">
            <v>33.769999999999996</v>
          </cell>
          <cell r="I149">
            <v>65</v>
          </cell>
          <cell r="J149">
            <v>129.99</v>
          </cell>
          <cell r="K149">
            <v>0.4804615384615385</v>
          </cell>
          <cell r="L149">
            <v>109.95</v>
          </cell>
          <cell r="M149">
            <v>115.44750000000001</v>
          </cell>
          <cell r="O149" t="str">
            <v>MV</v>
          </cell>
        </row>
        <row r="150">
          <cell r="C150">
            <v>4522055</v>
          </cell>
          <cell r="D150">
            <v>4522055</v>
          </cell>
          <cell r="E150" t="str">
            <v>Free Unlimited W Bibshort</v>
          </cell>
          <cell r="F150" t="str">
            <v>W</v>
          </cell>
          <cell r="G150">
            <v>32.4</v>
          </cell>
          <cell r="H150">
            <v>44.84</v>
          </cell>
          <cell r="I150">
            <v>115</v>
          </cell>
          <cell r="J150">
            <v>229.99</v>
          </cell>
          <cell r="K150">
            <v>0.61008695652173905</v>
          </cell>
          <cell r="L150">
            <v>189.95</v>
          </cell>
          <cell r="M150">
            <v>199.44749999999999</v>
          </cell>
          <cell r="O150" t="str">
            <v>MV</v>
          </cell>
        </row>
        <row r="151">
          <cell r="C151">
            <v>4522056</v>
          </cell>
          <cell r="D151">
            <v>4522056</v>
          </cell>
          <cell r="E151" t="str">
            <v>Unlimited DT W Liner Bibshort</v>
          </cell>
          <cell r="F151" t="str">
            <v>W</v>
          </cell>
          <cell r="G151">
            <v>27.38</v>
          </cell>
          <cell r="H151">
            <v>37.9</v>
          </cell>
          <cell r="I151">
            <v>85</v>
          </cell>
          <cell r="J151">
            <v>169.99</v>
          </cell>
          <cell r="K151">
            <v>0.55411764705882349</v>
          </cell>
          <cell r="L151">
            <v>139.5</v>
          </cell>
          <cell r="M151">
            <v>146.47499999999999</v>
          </cell>
          <cell r="O151" t="str">
            <v>MV</v>
          </cell>
        </row>
        <row r="152">
          <cell r="C152">
            <v>4522073</v>
          </cell>
          <cell r="D152">
            <v>4522073</v>
          </cell>
          <cell r="E152" t="str">
            <v>Jr Competizione Bibshort</v>
          </cell>
          <cell r="F152" t="str">
            <v>U</v>
          </cell>
          <cell r="G152">
            <v>18.579999999999998</v>
          </cell>
          <cell r="H152">
            <v>25.72</v>
          </cell>
          <cell r="I152">
            <v>45</v>
          </cell>
          <cell r="J152">
            <v>89.99</v>
          </cell>
          <cell r="K152">
            <v>0.42844444444444446</v>
          </cell>
          <cell r="L152">
            <v>74.95</v>
          </cell>
          <cell r="M152">
            <v>78.697500000000005</v>
          </cell>
          <cell r="O152" t="str">
            <v>MV</v>
          </cell>
        </row>
        <row r="153">
          <cell r="C153">
            <v>4522526</v>
          </cell>
          <cell r="D153">
            <v>4522526</v>
          </cell>
          <cell r="E153" t="str">
            <v>Insider 2 Bibshort</v>
          </cell>
          <cell r="F153" t="str">
            <v>M</v>
          </cell>
          <cell r="G153">
            <v>25.88</v>
          </cell>
          <cell r="H153">
            <v>35.82</v>
          </cell>
          <cell r="I153">
            <v>75</v>
          </cell>
          <cell r="J153">
            <v>149.99</v>
          </cell>
          <cell r="K153">
            <v>0.52239999999999998</v>
          </cell>
          <cell r="L153">
            <v>129.94999999999999</v>
          </cell>
          <cell r="M153">
            <v>136.44749999999999</v>
          </cell>
          <cell r="O153" t="str">
            <v>MV</v>
          </cell>
        </row>
        <row r="154">
          <cell r="C154">
            <v>4522527</v>
          </cell>
          <cell r="D154">
            <v>4522527</v>
          </cell>
          <cell r="E154" t="str">
            <v>Insider Short</v>
          </cell>
          <cell r="F154" t="str">
            <v>M</v>
          </cell>
          <cell r="G154">
            <v>20.59</v>
          </cell>
          <cell r="H154">
            <v>28.5</v>
          </cell>
          <cell r="I154">
            <v>55</v>
          </cell>
          <cell r="J154">
            <v>109.99</v>
          </cell>
          <cell r="K154">
            <v>0.48181818181818181</v>
          </cell>
          <cell r="L154">
            <v>99.95</v>
          </cell>
          <cell r="M154">
            <v>104.94750000000001</v>
          </cell>
          <cell r="O154" t="str">
            <v>MV</v>
          </cell>
        </row>
        <row r="155">
          <cell r="C155">
            <v>4522557</v>
          </cell>
          <cell r="D155">
            <v>4522557</v>
          </cell>
          <cell r="E155" t="str">
            <v>Insider W Short</v>
          </cell>
          <cell r="F155" t="str">
            <v>W</v>
          </cell>
          <cell r="G155">
            <v>20.22</v>
          </cell>
          <cell r="H155">
            <v>27.979999999999997</v>
          </cell>
          <cell r="I155">
            <v>65</v>
          </cell>
          <cell r="J155">
            <v>129.99</v>
          </cell>
          <cell r="K155">
            <v>0.56953846153846155</v>
          </cell>
          <cell r="L155">
            <v>99.95</v>
          </cell>
          <cell r="M155">
            <v>104.94750000000001</v>
          </cell>
          <cell r="O155" t="str">
            <v>MV</v>
          </cell>
        </row>
        <row r="156">
          <cell r="C156">
            <v>4523001</v>
          </cell>
          <cell r="D156">
            <v>4523001</v>
          </cell>
          <cell r="E156" t="str">
            <v>Free Aero RC Classic Bibshort</v>
          </cell>
          <cell r="F156" t="str">
            <v>M</v>
          </cell>
          <cell r="G156">
            <v>40.03</v>
          </cell>
          <cell r="H156">
            <v>55.39</v>
          </cell>
          <cell r="I156">
            <v>110</v>
          </cell>
          <cell r="J156">
            <v>219.99</v>
          </cell>
          <cell r="K156">
            <v>0.49645454545454543</v>
          </cell>
          <cell r="L156">
            <v>189.95</v>
          </cell>
          <cell r="M156">
            <v>199.44749999999999</v>
          </cell>
          <cell r="O156" t="str">
            <v>MV</v>
          </cell>
        </row>
        <row r="157">
          <cell r="C157">
            <v>4523003</v>
          </cell>
          <cell r="D157">
            <v>4523003</v>
          </cell>
          <cell r="E157" t="str">
            <v>Entrata 2 Bibshort</v>
          </cell>
          <cell r="F157" t="str">
            <v>M</v>
          </cell>
          <cell r="G157">
            <v>23.59</v>
          </cell>
          <cell r="H157">
            <v>32.65</v>
          </cell>
          <cell r="I157">
            <v>0</v>
          </cell>
          <cell r="J157">
            <v>0</v>
          </cell>
          <cell r="K157" t="e">
            <v>#DIV/0!</v>
          </cell>
          <cell r="L157">
            <v>99.95</v>
          </cell>
          <cell r="M157">
            <v>104.94750000000001</v>
          </cell>
          <cell r="O157" t="str">
            <v>MV</v>
          </cell>
        </row>
        <row r="158">
          <cell r="C158">
            <v>4523004</v>
          </cell>
          <cell r="D158">
            <v>4523004</v>
          </cell>
          <cell r="E158" t="str">
            <v>Entrata 2 Short</v>
          </cell>
          <cell r="F158" t="str">
            <v>M</v>
          </cell>
          <cell r="G158">
            <v>21.91</v>
          </cell>
          <cell r="H158">
            <v>30.32</v>
          </cell>
          <cell r="I158">
            <v>0</v>
          </cell>
          <cell r="J158">
            <v>0</v>
          </cell>
          <cell r="K158" t="e">
            <v>#DIV/0!</v>
          </cell>
          <cell r="L158">
            <v>89.95</v>
          </cell>
          <cell r="M158">
            <v>94.447500000000005</v>
          </cell>
          <cell r="O158" t="str">
            <v>MV</v>
          </cell>
        </row>
        <row r="159">
          <cell r="C159">
            <v>4523005</v>
          </cell>
          <cell r="D159">
            <v>4523005</v>
          </cell>
          <cell r="E159" t="str">
            <v>Entrata 2 Bibknicker</v>
          </cell>
          <cell r="F159" t="str">
            <v>M</v>
          </cell>
          <cell r="G159">
            <v>24.67</v>
          </cell>
          <cell r="H159">
            <v>34.150000000000006</v>
          </cell>
          <cell r="I159">
            <v>0</v>
          </cell>
          <cell r="J159">
            <v>0</v>
          </cell>
          <cell r="K159" t="e">
            <v>#DIV/0!</v>
          </cell>
          <cell r="L159">
            <v>109.95</v>
          </cell>
          <cell r="M159">
            <v>115.44750000000001</v>
          </cell>
          <cell r="O159" t="str">
            <v>MV</v>
          </cell>
        </row>
        <row r="160">
          <cell r="C160">
            <v>4523020</v>
          </cell>
          <cell r="D160">
            <v>4523020</v>
          </cell>
          <cell r="E160" t="str">
            <v>Unlimited Cargo Bibshort</v>
          </cell>
          <cell r="F160" t="str">
            <v>M</v>
          </cell>
          <cell r="G160">
            <v>31.57</v>
          </cell>
          <cell r="H160">
            <v>43.69</v>
          </cell>
          <cell r="I160">
            <v>75</v>
          </cell>
          <cell r="J160">
            <v>149.99</v>
          </cell>
          <cell r="K160">
            <v>0.41746666666666671</v>
          </cell>
          <cell r="L160">
            <v>129.94999999999999</v>
          </cell>
          <cell r="M160">
            <v>136.44749999999999</v>
          </cell>
          <cell r="O160" t="str">
            <v>MV</v>
          </cell>
        </row>
        <row r="161">
          <cell r="C161">
            <v>4523021</v>
          </cell>
          <cell r="D161">
            <v>4523021</v>
          </cell>
          <cell r="E161" t="str">
            <v>Trail Liner</v>
          </cell>
          <cell r="F161" t="str">
            <v>M</v>
          </cell>
          <cell r="G161">
            <v>20.47</v>
          </cell>
          <cell r="H161">
            <v>28.33</v>
          </cell>
          <cell r="I161">
            <v>45</v>
          </cell>
          <cell r="J161">
            <v>89.99</v>
          </cell>
          <cell r="K161">
            <v>0.37044444444444447</v>
          </cell>
          <cell r="L161">
            <v>84.95</v>
          </cell>
          <cell r="M161">
            <v>89.197500000000005</v>
          </cell>
          <cell r="O161" t="str">
            <v>MV</v>
          </cell>
        </row>
        <row r="162">
          <cell r="C162">
            <v>4523048</v>
          </cell>
          <cell r="D162">
            <v>4523048</v>
          </cell>
          <cell r="E162" t="str">
            <v>Unlimited Cargo W Bibshort</v>
          </cell>
          <cell r="F162" t="str">
            <v>W</v>
          </cell>
          <cell r="G162">
            <v>27.58</v>
          </cell>
          <cell r="H162">
            <v>38.17</v>
          </cell>
          <cell r="I162">
            <v>75</v>
          </cell>
          <cell r="J162">
            <v>149.99</v>
          </cell>
          <cell r="K162">
            <v>0.49106666666666665</v>
          </cell>
          <cell r="L162">
            <v>129.94999999999999</v>
          </cell>
          <cell r="M162">
            <v>136.44749999999999</v>
          </cell>
          <cell r="O162" t="str">
            <v>MV</v>
          </cell>
        </row>
        <row r="163">
          <cell r="C163">
            <v>4523049</v>
          </cell>
          <cell r="D163">
            <v>4523049</v>
          </cell>
          <cell r="E163" t="str">
            <v>Trail W Liner</v>
          </cell>
          <cell r="F163" t="str">
            <v>W</v>
          </cell>
          <cell r="G163">
            <v>20.12</v>
          </cell>
          <cell r="H163">
            <v>27.85</v>
          </cell>
          <cell r="I163">
            <v>45</v>
          </cell>
          <cell r="J163">
            <v>89.99</v>
          </cell>
          <cell r="K163">
            <v>0.38111111111111107</v>
          </cell>
          <cell r="L163">
            <v>84.95</v>
          </cell>
          <cell r="M163">
            <v>89.197500000000005</v>
          </cell>
          <cell r="O163" t="str">
            <v>MV</v>
          </cell>
        </row>
        <row r="164">
          <cell r="C164">
            <v>4524002</v>
          </cell>
          <cell r="D164">
            <v>4524002</v>
          </cell>
          <cell r="E164" t="str">
            <v>Espresso Bibshort</v>
          </cell>
          <cell r="F164" t="str">
            <v>M</v>
          </cell>
          <cell r="G164">
            <v>37.700000000000003</v>
          </cell>
          <cell r="H164">
            <v>52.180000000000007</v>
          </cell>
          <cell r="I164">
            <v>5</v>
          </cell>
          <cell r="J164">
            <v>129.94999999999999</v>
          </cell>
          <cell r="K164">
            <v>-9.4360000000000017</v>
          </cell>
          <cell r="L164">
            <v>149.94999999999999</v>
          </cell>
          <cell r="M164">
            <v>157.44749999999999</v>
          </cell>
          <cell r="O164" t="str">
            <v>MV</v>
          </cell>
        </row>
        <row r="165">
          <cell r="C165">
            <v>4524003</v>
          </cell>
          <cell r="D165">
            <v>4524003</v>
          </cell>
          <cell r="E165" t="str">
            <v>Espresso Short</v>
          </cell>
          <cell r="F165" t="str">
            <v>M</v>
          </cell>
          <cell r="G165">
            <v>32.270000000000003</v>
          </cell>
          <cell r="H165">
            <v>44.660000000000004</v>
          </cell>
          <cell r="I165">
            <v>5</v>
          </cell>
          <cell r="J165">
            <v>139.94999999999999</v>
          </cell>
          <cell r="K165">
            <v>-7.9320000000000004</v>
          </cell>
          <cell r="L165">
            <v>129.94999999999999</v>
          </cell>
          <cell r="M165">
            <v>136.44749999999999</v>
          </cell>
          <cell r="O165" t="str">
            <v>MV</v>
          </cell>
        </row>
        <row r="166">
          <cell r="C166">
            <v>4524044</v>
          </cell>
          <cell r="D166">
            <v>4524044</v>
          </cell>
          <cell r="E166" t="str">
            <v>Espresso W DT Bibshort</v>
          </cell>
          <cell r="F166" t="str">
            <v>W</v>
          </cell>
          <cell r="G166">
            <v>37.18</v>
          </cell>
          <cell r="H166">
            <v>51.46</v>
          </cell>
          <cell r="I166">
            <v>5</v>
          </cell>
          <cell r="J166">
            <v>139.94999999999999</v>
          </cell>
          <cell r="K166">
            <v>-9.2919999999999998</v>
          </cell>
          <cell r="L166">
            <v>149.94999999999999</v>
          </cell>
          <cell r="M166">
            <v>157.44749999999999</v>
          </cell>
          <cell r="O166" t="str">
            <v>MV</v>
          </cell>
        </row>
        <row r="167">
          <cell r="C167">
            <v>4524045</v>
          </cell>
          <cell r="D167">
            <v>4524045</v>
          </cell>
          <cell r="E167" t="str">
            <v>Espresso W Short</v>
          </cell>
          <cell r="F167" t="str">
            <v>W</v>
          </cell>
          <cell r="G167">
            <v>32.76</v>
          </cell>
          <cell r="H167">
            <v>45.33</v>
          </cell>
          <cell r="I167">
            <v>5</v>
          </cell>
          <cell r="J167">
            <v>139.94999999999999</v>
          </cell>
          <cell r="K167">
            <v>-8.0659999999999989</v>
          </cell>
          <cell r="L167">
            <v>129.94999999999999</v>
          </cell>
          <cell r="M167">
            <v>136.44749999999999</v>
          </cell>
          <cell r="O167" t="str">
            <v>MV</v>
          </cell>
        </row>
        <row r="168">
          <cell r="C168">
            <v>4523007</v>
          </cell>
          <cell r="D168">
            <v>4523007</v>
          </cell>
          <cell r="E168" t="str">
            <v>Body Paint 4.x Speed Suit</v>
          </cell>
          <cell r="F168" t="str">
            <v>M</v>
          </cell>
          <cell r="G168">
            <v>41.63</v>
          </cell>
          <cell r="H168">
            <v>57.61</v>
          </cell>
          <cell r="I168">
            <v>130</v>
          </cell>
          <cell r="J168">
            <v>259.99</v>
          </cell>
          <cell r="K168">
            <v>0.55684615384615388</v>
          </cell>
          <cell r="L168">
            <v>239.95</v>
          </cell>
          <cell r="M168">
            <v>251.94749999999999</v>
          </cell>
          <cell r="O168" t="str">
            <v>MV</v>
          </cell>
        </row>
        <row r="169">
          <cell r="C169">
            <v>4524090</v>
          </cell>
          <cell r="D169">
            <v>4524090</v>
          </cell>
          <cell r="E169" t="str">
            <v>Sanremo BTW Speed Suit</v>
          </cell>
          <cell r="F169" t="str">
            <v>M</v>
          </cell>
          <cell r="G169">
            <v>44.36</v>
          </cell>
          <cell r="H169">
            <v>61.39</v>
          </cell>
          <cell r="I169">
            <v>5</v>
          </cell>
          <cell r="J169">
            <v>119.95</v>
          </cell>
          <cell r="K169">
            <v>-11.278</v>
          </cell>
          <cell r="L169">
            <v>299.95</v>
          </cell>
          <cell r="M169">
            <v>314.94749999999999</v>
          </cell>
          <cell r="O169" t="str">
            <v>MV</v>
          </cell>
        </row>
        <row r="170">
          <cell r="C170">
            <v>19512</v>
          </cell>
          <cell r="D170" t="str">
            <v>4519512</v>
          </cell>
          <cell r="E170" t="str">
            <v>Tutto Nano Bibtight</v>
          </cell>
          <cell r="F170" t="str">
            <v>M</v>
          </cell>
          <cell r="G170">
            <v>40.31</v>
          </cell>
          <cell r="H170">
            <v>55.8</v>
          </cell>
          <cell r="I170">
            <v>90</v>
          </cell>
          <cell r="J170">
            <v>179.99</v>
          </cell>
          <cell r="K170">
            <v>0.38</v>
          </cell>
          <cell r="L170">
            <v>159.94999999999999</v>
          </cell>
          <cell r="M170">
            <v>167.94749999999999</v>
          </cell>
          <cell r="O170" t="str">
            <v>MV</v>
          </cell>
        </row>
        <row r="171">
          <cell r="C171">
            <v>19513</v>
          </cell>
          <cell r="D171" t="str">
            <v>4519513</v>
          </cell>
          <cell r="E171" t="str">
            <v>Tutto Nano Bibknicker</v>
          </cell>
          <cell r="F171" t="str">
            <v>M</v>
          </cell>
          <cell r="G171">
            <v>34.78</v>
          </cell>
          <cell r="H171">
            <v>48.14</v>
          </cell>
          <cell r="I171">
            <v>85</v>
          </cell>
          <cell r="J171">
            <v>169.99</v>
          </cell>
          <cell r="K171">
            <v>0.43364705882352939</v>
          </cell>
          <cell r="L171">
            <v>139.94999999999999</v>
          </cell>
          <cell r="M171">
            <v>146.94749999999999</v>
          </cell>
          <cell r="O171" t="str">
            <v>MV</v>
          </cell>
        </row>
        <row r="172">
          <cell r="C172">
            <v>20524</v>
          </cell>
          <cell r="D172" t="str">
            <v>4520524</v>
          </cell>
          <cell r="E172" t="str">
            <v>Entrata Bibtight</v>
          </cell>
          <cell r="F172" t="str">
            <v>M</v>
          </cell>
          <cell r="G172">
            <v>28.62</v>
          </cell>
          <cell r="H172">
            <v>39.6</v>
          </cell>
          <cell r="I172">
            <v>65</v>
          </cell>
          <cell r="J172">
            <v>129.99</v>
          </cell>
          <cell r="K172">
            <v>0.39076923076923076</v>
          </cell>
          <cell r="L172">
            <v>109.95</v>
          </cell>
          <cell r="M172">
            <v>115.44750000000001</v>
          </cell>
          <cell r="O172" t="str">
            <v>MV</v>
          </cell>
        </row>
        <row r="173">
          <cell r="C173">
            <v>4521517</v>
          </cell>
          <cell r="D173">
            <v>4521517</v>
          </cell>
          <cell r="E173" t="str">
            <v>Velocissimo 5 Bibtight</v>
          </cell>
          <cell r="F173" t="str">
            <v>M</v>
          </cell>
          <cell r="G173">
            <v>31.06</v>
          </cell>
          <cell r="H173">
            <v>42.989999999999995</v>
          </cell>
          <cell r="I173">
            <v>75</v>
          </cell>
          <cell r="J173">
            <v>149.99</v>
          </cell>
          <cell r="K173">
            <v>0.42680000000000007</v>
          </cell>
          <cell r="L173">
            <v>129.94999999999999</v>
          </cell>
          <cell r="M173">
            <v>136.44749999999999</v>
          </cell>
          <cell r="O173" t="str">
            <v>MV</v>
          </cell>
        </row>
        <row r="174">
          <cell r="C174">
            <v>4522568</v>
          </cell>
          <cell r="D174">
            <v>4522568</v>
          </cell>
          <cell r="E174" t="str">
            <v>Semifreddo Bibtight</v>
          </cell>
          <cell r="F174" t="str">
            <v>M</v>
          </cell>
          <cell r="G174">
            <v>36.99</v>
          </cell>
          <cell r="H174">
            <v>51.19</v>
          </cell>
          <cell r="I174">
            <v>90</v>
          </cell>
          <cell r="J174">
            <v>179.99</v>
          </cell>
          <cell r="K174">
            <v>0.43122222222222223</v>
          </cell>
          <cell r="L174">
            <v>149.94999999999999</v>
          </cell>
          <cell r="M174">
            <v>157.44749999999999</v>
          </cell>
          <cell r="O174" t="str">
            <v>MV</v>
          </cell>
        </row>
        <row r="175">
          <cell r="C175">
            <v>16037</v>
          </cell>
          <cell r="D175" t="str">
            <v>4516037</v>
          </cell>
          <cell r="E175" t="str">
            <v>Upf 50+ Light Leg Sleeves</v>
          </cell>
          <cell r="F175" t="str">
            <v>U</v>
          </cell>
          <cell r="G175">
            <v>13.4</v>
          </cell>
          <cell r="H175">
            <v>17.61</v>
          </cell>
          <cell r="I175">
            <v>25</v>
          </cell>
          <cell r="J175">
            <v>49.99</v>
          </cell>
          <cell r="K175">
            <v>0.29560000000000003</v>
          </cell>
          <cell r="L175">
            <v>54.95</v>
          </cell>
          <cell r="M175">
            <v>57.697500000000005</v>
          </cell>
          <cell r="O175" t="str">
            <v>MK</v>
          </cell>
        </row>
        <row r="176">
          <cell r="C176">
            <v>19531</v>
          </cell>
          <cell r="D176" t="str">
            <v>4519531</v>
          </cell>
          <cell r="E176" t="str">
            <v>Thermoflex 2 Legwarmer</v>
          </cell>
          <cell r="F176" t="str">
            <v>U</v>
          </cell>
          <cell r="G176">
            <v>15.22</v>
          </cell>
          <cell r="H176">
            <v>21.060000000000002</v>
          </cell>
          <cell r="I176">
            <v>30</v>
          </cell>
          <cell r="J176">
            <v>59.99</v>
          </cell>
          <cell r="K176">
            <v>0.29799999999999993</v>
          </cell>
          <cell r="L176">
            <v>59.95</v>
          </cell>
          <cell r="M176">
            <v>62.947500000000005</v>
          </cell>
          <cell r="O176" t="str">
            <v>MV</v>
          </cell>
        </row>
        <row r="177">
          <cell r="C177">
            <v>19577</v>
          </cell>
          <cell r="D177" t="str">
            <v>4519577</v>
          </cell>
          <cell r="E177" t="str">
            <v>Nano Flex 3G Legwarmer</v>
          </cell>
          <cell r="F177" t="str">
            <v>U</v>
          </cell>
          <cell r="G177">
            <v>19.489999999999998</v>
          </cell>
          <cell r="H177">
            <v>26.97</v>
          </cell>
          <cell r="I177">
            <v>40</v>
          </cell>
          <cell r="J177">
            <v>79.989999999999995</v>
          </cell>
          <cell r="K177">
            <v>0.32575000000000004</v>
          </cell>
          <cell r="L177">
            <v>74.95</v>
          </cell>
          <cell r="M177">
            <v>78.697500000000005</v>
          </cell>
          <cell r="O177" t="str">
            <v>MV</v>
          </cell>
        </row>
        <row r="178">
          <cell r="C178">
            <v>20583</v>
          </cell>
          <cell r="D178" t="str">
            <v>4520583</v>
          </cell>
          <cell r="E178" t="str">
            <v>Pro Seamless Leg Warmer</v>
          </cell>
          <cell r="F178" t="str">
            <v>U</v>
          </cell>
          <cell r="G178">
            <v>0</v>
          </cell>
          <cell r="H178">
            <v>0</v>
          </cell>
          <cell r="I178">
            <v>25</v>
          </cell>
          <cell r="J178">
            <v>49.99</v>
          </cell>
          <cell r="K178">
            <v>1</v>
          </cell>
          <cell r="L178">
            <v>44.95</v>
          </cell>
          <cell r="M178">
            <v>47.197500000000005</v>
          </cell>
          <cell r="O178" t="str">
            <v>GENESI</v>
          </cell>
        </row>
        <row r="179">
          <cell r="C179">
            <v>16036</v>
          </cell>
          <cell r="D179" t="str">
            <v>4516036</v>
          </cell>
          <cell r="E179" t="str">
            <v>Upf 50+ Light Arm Sleeves</v>
          </cell>
          <cell r="F179" t="str">
            <v>U</v>
          </cell>
          <cell r="G179">
            <v>7.3</v>
          </cell>
          <cell r="H179">
            <v>10.09</v>
          </cell>
          <cell r="I179">
            <v>20</v>
          </cell>
          <cell r="J179">
            <v>39.99</v>
          </cell>
          <cell r="K179">
            <v>0.4955</v>
          </cell>
          <cell r="L179">
            <v>32.950000000000003</v>
          </cell>
          <cell r="M179">
            <v>34.597500000000004</v>
          </cell>
          <cell r="O179" t="str">
            <v>MV</v>
          </cell>
        </row>
        <row r="180">
          <cell r="C180">
            <v>19529</v>
          </cell>
          <cell r="D180" t="str">
            <v>4519529</v>
          </cell>
          <cell r="E180" t="str">
            <v>Nano Flex 3G Armwarmer</v>
          </cell>
          <cell r="F180" t="str">
            <v>U</v>
          </cell>
          <cell r="G180">
            <v>10.75</v>
          </cell>
          <cell r="H180">
            <v>14.84</v>
          </cell>
          <cell r="I180">
            <v>30</v>
          </cell>
          <cell r="J180">
            <v>59.99</v>
          </cell>
          <cell r="K180">
            <v>0.5053333333333333</v>
          </cell>
          <cell r="L180">
            <v>42.95</v>
          </cell>
          <cell r="M180">
            <v>45.097500000000004</v>
          </cell>
          <cell r="O180" t="str">
            <v>MV</v>
          </cell>
        </row>
        <row r="181">
          <cell r="C181">
            <v>19530</v>
          </cell>
          <cell r="D181" t="str">
            <v>4519530</v>
          </cell>
          <cell r="E181" t="str">
            <v>Thermoflex 2 Armwarmer</v>
          </cell>
          <cell r="F181" t="str">
            <v>U</v>
          </cell>
          <cell r="G181">
            <v>8.83</v>
          </cell>
          <cell r="H181">
            <v>12.190000000000001</v>
          </cell>
          <cell r="I181">
            <v>20</v>
          </cell>
          <cell r="J181">
            <v>39.99</v>
          </cell>
          <cell r="K181">
            <v>0.39049999999999996</v>
          </cell>
          <cell r="L181">
            <v>34.950000000000003</v>
          </cell>
          <cell r="M181">
            <v>36.697500000000005</v>
          </cell>
          <cell r="O181" t="str">
            <v>MV</v>
          </cell>
        </row>
        <row r="182">
          <cell r="C182">
            <v>4521541</v>
          </cell>
          <cell r="D182">
            <v>4521541</v>
          </cell>
          <cell r="E182" t="str">
            <v>Pro Seamless 2 Arm Warmer</v>
          </cell>
          <cell r="F182" t="str">
            <v>U</v>
          </cell>
          <cell r="G182">
            <v>0</v>
          </cell>
          <cell r="H182">
            <v>0</v>
          </cell>
          <cell r="I182">
            <v>15</v>
          </cell>
          <cell r="J182">
            <v>29.99</v>
          </cell>
          <cell r="K182">
            <v>1</v>
          </cell>
          <cell r="L182">
            <v>24.95</v>
          </cell>
          <cell r="M182">
            <v>26.197500000000002</v>
          </cell>
          <cell r="O182" t="str">
            <v>GENESI</v>
          </cell>
        </row>
        <row r="183">
          <cell r="C183">
            <v>16038</v>
          </cell>
          <cell r="D183" t="str">
            <v>4516038</v>
          </cell>
          <cell r="E183" t="str">
            <v>Upf 50+ Light Knee Sleeves</v>
          </cell>
          <cell r="F183" t="str">
            <v>U</v>
          </cell>
          <cell r="G183">
            <v>8.9</v>
          </cell>
          <cell r="H183">
            <v>11.67</v>
          </cell>
          <cell r="I183">
            <v>22.5</v>
          </cell>
          <cell r="J183">
            <v>44.99</v>
          </cell>
          <cell r="K183">
            <v>0.48133333333333334</v>
          </cell>
          <cell r="L183">
            <v>34.950000000000003</v>
          </cell>
          <cell r="M183">
            <v>36.697500000000005</v>
          </cell>
          <cell r="O183" t="str">
            <v>VARPRO</v>
          </cell>
        </row>
        <row r="184">
          <cell r="C184">
            <v>19532</v>
          </cell>
          <cell r="D184" t="str">
            <v>4519532</v>
          </cell>
          <cell r="E184" t="str">
            <v>Thermoflex 2 Kneewarmer</v>
          </cell>
          <cell r="F184" t="str">
            <v>U</v>
          </cell>
          <cell r="G184">
            <v>9.9499999999999993</v>
          </cell>
          <cell r="H184">
            <v>13.739999999999998</v>
          </cell>
          <cell r="I184">
            <v>25</v>
          </cell>
          <cell r="J184">
            <v>49.99</v>
          </cell>
          <cell r="K184">
            <v>0.45040000000000008</v>
          </cell>
          <cell r="L184">
            <v>39.950000000000003</v>
          </cell>
          <cell r="M184">
            <v>41.947500000000005</v>
          </cell>
          <cell r="O184" t="str">
            <v>MV</v>
          </cell>
        </row>
        <row r="185">
          <cell r="C185">
            <v>19578</v>
          </cell>
          <cell r="D185" t="str">
            <v>4519578</v>
          </cell>
          <cell r="E185" t="str">
            <v>Nano Flex 3G Kneewarmer</v>
          </cell>
          <cell r="F185" t="str">
            <v>U</v>
          </cell>
          <cell r="G185">
            <v>14.15</v>
          </cell>
          <cell r="H185">
            <v>19.54</v>
          </cell>
          <cell r="I185">
            <v>35</v>
          </cell>
          <cell r="J185">
            <v>69.989999999999995</v>
          </cell>
          <cell r="K185">
            <v>0.44171428571428573</v>
          </cell>
          <cell r="L185">
            <v>54.95</v>
          </cell>
          <cell r="M185">
            <v>57.697500000000005</v>
          </cell>
          <cell r="O185" t="str">
            <v>MV</v>
          </cell>
        </row>
        <row r="186">
          <cell r="C186">
            <v>20584</v>
          </cell>
          <cell r="D186" t="str">
            <v>4520584</v>
          </cell>
          <cell r="E186" t="str">
            <v>Pro Seamless Knee Warmer</v>
          </cell>
          <cell r="F186" t="str">
            <v>U</v>
          </cell>
          <cell r="G186">
            <v>0</v>
          </cell>
          <cell r="H186">
            <v>0</v>
          </cell>
          <cell r="I186">
            <v>17.5</v>
          </cell>
          <cell r="J186">
            <v>34.99</v>
          </cell>
          <cell r="K186">
            <v>1</v>
          </cell>
          <cell r="L186">
            <v>32.950000000000003</v>
          </cell>
          <cell r="M186">
            <v>34.597500000000004</v>
          </cell>
          <cell r="O186" t="str">
            <v>GENESI</v>
          </cell>
        </row>
        <row r="187">
          <cell r="C187">
            <v>16062</v>
          </cell>
          <cell r="D187" t="str">
            <v>4516062</v>
          </cell>
          <cell r="E187" t="str">
            <v>Invisibile Sock</v>
          </cell>
          <cell r="F187" t="str">
            <v>W</v>
          </cell>
          <cell r="G187">
            <v>3.0089999999999995</v>
          </cell>
          <cell r="H187">
            <v>3.7089999999999996</v>
          </cell>
          <cell r="I187">
            <v>7.5</v>
          </cell>
          <cell r="J187">
            <v>14.99</v>
          </cell>
          <cell r="K187">
            <v>0.50546666666666673</v>
          </cell>
          <cell r="L187">
            <v>12.95</v>
          </cell>
          <cell r="M187">
            <v>13.5975</v>
          </cell>
          <cell r="O187" t="str">
            <v>SARA</v>
          </cell>
        </row>
        <row r="188">
          <cell r="C188">
            <v>20043</v>
          </cell>
          <cell r="D188" t="str">
            <v>4520043</v>
          </cell>
          <cell r="E188" t="str">
            <v>Entrata 13 Sock</v>
          </cell>
          <cell r="F188" t="str">
            <v>M</v>
          </cell>
          <cell r="G188">
            <v>3.2449999999999997</v>
          </cell>
          <cell r="H188">
            <v>3.9949999999999997</v>
          </cell>
          <cell r="I188">
            <v>8</v>
          </cell>
          <cell r="J188">
            <v>15.99</v>
          </cell>
          <cell r="K188">
            <v>0.5006250000000001</v>
          </cell>
          <cell r="L188">
            <v>15.95</v>
          </cell>
          <cell r="M188">
            <v>16.747499999999999</v>
          </cell>
          <cell r="O188" t="str">
            <v>SARA</v>
          </cell>
        </row>
        <row r="189">
          <cell r="C189">
            <v>20044</v>
          </cell>
          <cell r="D189" t="str">
            <v>4520044</v>
          </cell>
          <cell r="E189" t="str">
            <v>Entrata 9 Sock</v>
          </cell>
          <cell r="F189" t="str">
            <v>M</v>
          </cell>
          <cell r="G189">
            <v>3.1269999999999998</v>
          </cell>
          <cell r="H189">
            <v>3.8569999999999998</v>
          </cell>
          <cell r="I189">
            <v>7.5</v>
          </cell>
          <cell r="J189">
            <v>14.99</v>
          </cell>
          <cell r="K189">
            <v>0.48573333333333335</v>
          </cell>
          <cell r="L189">
            <v>15.95</v>
          </cell>
          <cell r="M189">
            <v>16.747499999999999</v>
          </cell>
          <cell r="O189" t="str">
            <v>SARA</v>
          </cell>
        </row>
        <row r="190">
          <cell r="C190">
            <v>4521026</v>
          </cell>
          <cell r="D190">
            <v>4521026</v>
          </cell>
          <cell r="E190" t="str">
            <v>Rosso Corsa Pro 15 Sock</v>
          </cell>
          <cell r="F190" t="str">
            <v>M</v>
          </cell>
          <cell r="G190">
            <v>3.54</v>
          </cell>
          <cell r="H190">
            <v>4.3600000000000003</v>
          </cell>
          <cell r="I190">
            <v>10</v>
          </cell>
          <cell r="J190">
            <v>19.989999999999998</v>
          </cell>
          <cell r="K190">
            <v>0.56399999999999995</v>
          </cell>
          <cell r="L190">
            <v>17.95</v>
          </cell>
          <cell r="M190">
            <v>18.8475</v>
          </cell>
          <cell r="O190" t="str">
            <v>SARA</v>
          </cell>
        </row>
        <row r="191">
          <cell r="C191">
            <v>4521027</v>
          </cell>
          <cell r="D191">
            <v>4521027</v>
          </cell>
          <cell r="E191" t="str">
            <v>Rosso Corsa Pro 9 Sock</v>
          </cell>
          <cell r="F191" t="str">
            <v>M</v>
          </cell>
          <cell r="G191">
            <v>3.3039999999999998</v>
          </cell>
          <cell r="H191">
            <v>4.0640000000000001</v>
          </cell>
          <cell r="I191">
            <v>9</v>
          </cell>
          <cell r="J191">
            <v>17.989999999999998</v>
          </cell>
          <cell r="K191">
            <v>0.5484444444444444</v>
          </cell>
          <cell r="L191">
            <v>17.95</v>
          </cell>
          <cell r="M191">
            <v>18.8475</v>
          </cell>
          <cell r="O191" t="str">
            <v>SARA</v>
          </cell>
        </row>
        <row r="192">
          <cell r="C192">
            <v>4521028</v>
          </cell>
          <cell r="D192">
            <v>4521028</v>
          </cell>
          <cell r="E192" t="str">
            <v>Prologo 15 Sock</v>
          </cell>
          <cell r="F192" t="str">
            <v>M</v>
          </cell>
          <cell r="G192">
            <v>3.6579999999999999</v>
          </cell>
          <cell r="H192">
            <v>4.4980000000000002</v>
          </cell>
          <cell r="I192">
            <v>9</v>
          </cell>
          <cell r="J192">
            <v>17.989999999999998</v>
          </cell>
          <cell r="K192">
            <v>0.50022222222222223</v>
          </cell>
          <cell r="L192">
            <v>16.95</v>
          </cell>
          <cell r="M192">
            <v>17.797499999999999</v>
          </cell>
          <cell r="O192" t="str">
            <v>SARA</v>
          </cell>
        </row>
        <row r="193">
          <cell r="C193">
            <v>4521029</v>
          </cell>
          <cell r="D193">
            <v>4521029</v>
          </cell>
          <cell r="E193" t="str">
            <v>Superleggera T 18 Sock</v>
          </cell>
          <cell r="F193" t="str">
            <v>U</v>
          </cell>
          <cell r="G193">
            <v>3.363</v>
          </cell>
          <cell r="H193">
            <v>4.1429999999999998</v>
          </cell>
          <cell r="I193">
            <v>8.5</v>
          </cell>
          <cell r="J193">
            <v>16.989999999999998</v>
          </cell>
          <cell r="K193">
            <v>0.51258823529411768</v>
          </cell>
          <cell r="L193">
            <v>15.95</v>
          </cell>
          <cell r="M193">
            <v>16.747499999999999</v>
          </cell>
          <cell r="O193" t="str">
            <v>SARA</v>
          </cell>
        </row>
        <row r="194">
          <cell r="C194">
            <v>4521030</v>
          </cell>
          <cell r="D194">
            <v>4521030</v>
          </cell>
          <cell r="E194" t="str">
            <v>Superleggera T 12 Sock</v>
          </cell>
          <cell r="F194" t="str">
            <v>U</v>
          </cell>
          <cell r="G194">
            <v>3.0680000000000001</v>
          </cell>
          <cell r="H194">
            <v>3.778</v>
          </cell>
          <cell r="I194">
            <v>8</v>
          </cell>
          <cell r="J194">
            <v>15.99</v>
          </cell>
          <cell r="K194">
            <v>0.52774999999999994</v>
          </cell>
          <cell r="L194">
            <v>15.95</v>
          </cell>
          <cell r="M194">
            <v>16.747499999999999</v>
          </cell>
          <cell r="O194" t="str">
            <v>SARA</v>
          </cell>
        </row>
        <row r="195">
          <cell r="C195">
            <v>4521062</v>
          </cell>
          <cell r="D195">
            <v>4521062</v>
          </cell>
          <cell r="E195" t="str">
            <v>Rosso Corsa W 11 Sock</v>
          </cell>
          <cell r="F195" t="str">
            <v>W</v>
          </cell>
          <cell r="G195">
            <v>3.2449999999999997</v>
          </cell>
          <cell r="H195">
            <v>3.9949999999999997</v>
          </cell>
          <cell r="I195">
            <v>10</v>
          </cell>
          <cell r="J195">
            <v>19.989999999999998</v>
          </cell>
          <cell r="K195">
            <v>0.60050000000000003</v>
          </cell>
          <cell r="L195">
            <v>16.95</v>
          </cell>
          <cell r="M195">
            <v>17.797499999999999</v>
          </cell>
          <cell r="O195" t="str">
            <v>SARA</v>
          </cell>
        </row>
        <row r="196">
          <cell r="C196">
            <v>4521063</v>
          </cell>
          <cell r="D196">
            <v>4521063</v>
          </cell>
          <cell r="E196" t="str">
            <v>Superleggera W 12 Sock</v>
          </cell>
          <cell r="F196" t="str">
            <v>W</v>
          </cell>
          <cell r="G196">
            <v>2.9499999999999997</v>
          </cell>
          <cell r="H196">
            <v>3.63</v>
          </cell>
          <cell r="I196">
            <v>8.5</v>
          </cell>
          <cell r="J196">
            <v>16.989999999999998</v>
          </cell>
          <cell r="K196">
            <v>0.57294117647058829</v>
          </cell>
          <cell r="L196">
            <v>15.95</v>
          </cell>
          <cell r="M196">
            <v>16.747499999999999</v>
          </cell>
          <cell r="O196" t="str">
            <v>SARA</v>
          </cell>
        </row>
        <row r="197">
          <cell r="C197">
            <v>4522069</v>
          </cell>
          <cell r="D197">
            <v>4522069</v>
          </cell>
          <cell r="E197" t="str">
            <v>Velocissima 12 Sock</v>
          </cell>
          <cell r="F197" t="str">
            <v>W</v>
          </cell>
          <cell r="G197">
            <v>3.2449999999999997</v>
          </cell>
          <cell r="H197">
            <v>3.9949999999999997</v>
          </cell>
          <cell r="I197">
            <v>8.5</v>
          </cell>
          <cell r="J197">
            <v>16.989999999999998</v>
          </cell>
          <cell r="K197">
            <v>0.53000000000000014</v>
          </cell>
          <cell r="L197">
            <v>15.95</v>
          </cell>
          <cell r="M197">
            <v>16.747499999999999</v>
          </cell>
          <cell r="O197" t="str">
            <v>SARA</v>
          </cell>
        </row>
        <row r="198">
          <cell r="C198">
            <v>4523027</v>
          </cell>
          <cell r="D198">
            <v>4523027</v>
          </cell>
          <cell r="E198" t="str">
            <v>Blocco 15 Sock</v>
          </cell>
          <cell r="F198" t="str">
            <v>M</v>
          </cell>
          <cell r="G198">
            <v>3.4219999999999997</v>
          </cell>
          <cell r="H198">
            <v>4.2119999999999997</v>
          </cell>
          <cell r="I198">
            <v>11</v>
          </cell>
          <cell r="J198">
            <v>21.99</v>
          </cell>
          <cell r="K198">
            <v>0.61709090909090913</v>
          </cell>
          <cell r="L198">
            <v>16.95</v>
          </cell>
          <cell r="M198">
            <v>17.797499999999999</v>
          </cell>
          <cell r="O198" t="str">
            <v>SARA</v>
          </cell>
        </row>
        <row r="199">
          <cell r="C199">
            <v>4523029</v>
          </cell>
          <cell r="D199">
            <v>4523029</v>
          </cell>
          <cell r="E199" t="str">
            <v>Fast Feet 2 Sock</v>
          </cell>
          <cell r="F199" t="str">
            <v>M</v>
          </cell>
          <cell r="G199">
            <v>9.61</v>
          </cell>
          <cell r="H199">
            <v>13.27</v>
          </cell>
          <cell r="I199">
            <v>22.5</v>
          </cell>
          <cell r="J199">
            <v>44.99</v>
          </cell>
          <cell r="K199">
            <v>0.41022222222222227</v>
          </cell>
          <cell r="L199">
            <v>36.950000000000003</v>
          </cell>
          <cell r="M199">
            <v>38.797500000000007</v>
          </cell>
          <cell r="O199" t="str">
            <v>MV</v>
          </cell>
        </row>
        <row r="200">
          <cell r="C200">
            <v>4523051</v>
          </cell>
          <cell r="D200">
            <v>4523051</v>
          </cell>
          <cell r="E200" t="str">
            <v>Premio W Sock</v>
          </cell>
          <cell r="F200" t="str">
            <v>W</v>
          </cell>
          <cell r="G200">
            <v>4.8970000000000002</v>
          </cell>
          <cell r="H200">
            <v>6.0270000000000001</v>
          </cell>
          <cell r="I200">
            <v>13</v>
          </cell>
          <cell r="J200">
            <v>25.99</v>
          </cell>
          <cell r="K200">
            <v>0.53638461538461535</v>
          </cell>
          <cell r="L200">
            <v>24.95</v>
          </cell>
          <cell r="M200">
            <v>26.197500000000002</v>
          </cell>
          <cell r="O200" t="str">
            <v>SARA</v>
          </cell>
        </row>
        <row r="201">
          <cell r="C201">
            <v>4523091</v>
          </cell>
          <cell r="D201">
            <v>4523091</v>
          </cell>
          <cell r="E201" t="str">
            <v>Lowboy 2 Sock</v>
          </cell>
          <cell r="F201" t="str">
            <v>M</v>
          </cell>
          <cell r="G201">
            <v>3.0089999999999995</v>
          </cell>
          <cell r="H201">
            <v>3.7089999999999996</v>
          </cell>
          <cell r="I201">
            <v>7.5</v>
          </cell>
          <cell r="J201">
            <v>14.99</v>
          </cell>
          <cell r="K201">
            <v>0.50546666666666673</v>
          </cell>
          <cell r="L201">
            <v>13.95</v>
          </cell>
          <cell r="M201">
            <v>14.647499999999999</v>
          </cell>
          <cell r="O201" t="str">
            <v>SARA</v>
          </cell>
        </row>
        <row r="202">
          <cell r="C202">
            <v>4523093</v>
          </cell>
          <cell r="D202">
            <v>4523093</v>
          </cell>
          <cell r="E202" t="str">
            <v>Premio 18 Sock</v>
          </cell>
          <cell r="F202" t="str">
            <v>U</v>
          </cell>
          <cell r="G202">
            <v>5.427999999999999</v>
          </cell>
          <cell r="H202">
            <v>6.677999999999999</v>
          </cell>
          <cell r="I202">
            <v>13</v>
          </cell>
          <cell r="J202">
            <v>25.99</v>
          </cell>
          <cell r="K202">
            <v>0.48630769230769239</v>
          </cell>
          <cell r="L202">
            <v>24.95</v>
          </cell>
          <cell r="M202">
            <v>26.197500000000002</v>
          </cell>
          <cell r="O202" t="str">
            <v>SARA</v>
          </cell>
        </row>
        <row r="203">
          <cell r="C203">
            <v>4524033</v>
          </cell>
          <cell r="D203">
            <v>4524033</v>
          </cell>
          <cell r="E203" t="str">
            <v>Espresso 15 Sock</v>
          </cell>
          <cell r="F203" t="str">
            <v>U</v>
          </cell>
          <cell r="G203">
            <v>0</v>
          </cell>
          <cell r="H203">
            <v>0</v>
          </cell>
          <cell r="I203">
            <v>5</v>
          </cell>
          <cell r="J203">
            <v>24.95</v>
          </cell>
          <cell r="K203">
            <v>1</v>
          </cell>
          <cell r="L203">
            <v>16.95</v>
          </cell>
          <cell r="M203">
            <v>17.797499999999999</v>
          </cell>
          <cell r="O203" t="str">
            <v>SARA</v>
          </cell>
        </row>
        <row r="204">
          <cell r="C204">
            <v>4524034</v>
          </cell>
          <cell r="D204">
            <v>4524034</v>
          </cell>
          <cell r="E204" t="str">
            <v>Elements 15 Sock</v>
          </cell>
          <cell r="F204" t="str">
            <v>U</v>
          </cell>
          <cell r="G204">
            <v>0</v>
          </cell>
          <cell r="H204">
            <v>0</v>
          </cell>
          <cell r="I204">
            <v>5</v>
          </cell>
          <cell r="J204">
            <v>18.95</v>
          </cell>
          <cell r="K204">
            <v>1</v>
          </cell>
          <cell r="L204">
            <v>16.95</v>
          </cell>
          <cell r="M204">
            <v>17.797499999999999</v>
          </cell>
          <cell r="O204" t="str">
            <v>SARA</v>
          </cell>
        </row>
        <row r="205">
          <cell r="C205">
            <v>4524035</v>
          </cell>
          <cell r="D205">
            <v>4524035</v>
          </cell>
          <cell r="E205" t="str">
            <v>Orizzonte 15 Sock</v>
          </cell>
          <cell r="F205" t="str">
            <v>U</v>
          </cell>
          <cell r="G205">
            <v>0</v>
          </cell>
          <cell r="H205">
            <v>0</v>
          </cell>
          <cell r="I205">
            <v>5</v>
          </cell>
          <cell r="J205">
            <v>16.95</v>
          </cell>
          <cell r="K205">
            <v>1</v>
          </cell>
          <cell r="L205">
            <v>17.95</v>
          </cell>
          <cell r="M205">
            <v>18.8475</v>
          </cell>
          <cell r="O205" t="str">
            <v>SARA</v>
          </cell>
        </row>
        <row r="206">
          <cell r="C206">
            <v>4524036</v>
          </cell>
          <cell r="D206">
            <v>4524036</v>
          </cell>
          <cell r="E206" t="str">
            <v>Unlimited 18 Sock</v>
          </cell>
          <cell r="F206" t="str">
            <v>U</v>
          </cell>
          <cell r="G206">
            <v>0</v>
          </cell>
          <cell r="H206">
            <v>0</v>
          </cell>
          <cell r="I206">
            <v>5</v>
          </cell>
          <cell r="J206">
            <v>16.95</v>
          </cell>
          <cell r="K206">
            <v>1</v>
          </cell>
          <cell r="L206">
            <v>16.95</v>
          </cell>
          <cell r="M206">
            <v>17.797499999999999</v>
          </cell>
          <cell r="O206" t="str">
            <v>SARA</v>
          </cell>
        </row>
        <row r="207">
          <cell r="C207">
            <v>4524080</v>
          </cell>
          <cell r="D207">
            <v>4524080</v>
          </cell>
          <cell r="E207" t="str">
            <v>Espresso W 12 Sock</v>
          </cell>
          <cell r="F207" t="str">
            <v>W</v>
          </cell>
          <cell r="G207">
            <v>0</v>
          </cell>
          <cell r="H207">
            <v>0</v>
          </cell>
          <cell r="I207">
            <v>5</v>
          </cell>
          <cell r="J207">
            <v>16.95</v>
          </cell>
          <cell r="K207">
            <v>1</v>
          </cell>
          <cell r="L207">
            <v>15.95</v>
          </cell>
          <cell r="M207">
            <v>16.747499999999999</v>
          </cell>
          <cell r="O207" t="str">
            <v>SARA</v>
          </cell>
        </row>
        <row r="208">
          <cell r="C208">
            <v>18093</v>
          </cell>
          <cell r="D208" t="str">
            <v>4518093</v>
          </cell>
          <cell r="E208" t="str">
            <v>Toe Thingy 2</v>
          </cell>
          <cell r="F208" t="str">
            <v>U</v>
          </cell>
          <cell r="G208">
            <v>3.91</v>
          </cell>
          <cell r="H208">
            <v>4.68</v>
          </cell>
          <cell r="I208">
            <v>12.5</v>
          </cell>
          <cell r="J208">
            <v>24.99</v>
          </cell>
          <cell r="K208">
            <v>0.62560000000000004</v>
          </cell>
          <cell r="L208">
            <v>22.95</v>
          </cell>
          <cell r="M208">
            <v>24.0975</v>
          </cell>
          <cell r="O208" t="str">
            <v>YUANSHUN</v>
          </cell>
        </row>
        <row r="209">
          <cell r="C209">
            <v>20537</v>
          </cell>
          <cell r="D209" t="str">
            <v>4520537</v>
          </cell>
          <cell r="E209" t="str">
            <v>Diluvio UL Shoecover</v>
          </cell>
          <cell r="F209" t="str">
            <v>U</v>
          </cell>
          <cell r="G209">
            <v>13.38</v>
          </cell>
          <cell r="H209">
            <v>16.010000000000002</v>
          </cell>
          <cell r="I209">
            <v>35</v>
          </cell>
          <cell r="J209">
            <v>69.989999999999995</v>
          </cell>
          <cell r="K209">
            <v>0.54257142857142848</v>
          </cell>
          <cell r="L209">
            <v>74.95</v>
          </cell>
          <cell r="M209">
            <v>78.697500000000005</v>
          </cell>
          <cell r="O209" t="str">
            <v>YUANSHUN</v>
          </cell>
        </row>
        <row r="210">
          <cell r="C210">
            <v>4521025</v>
          </cell>
          <cell r="D210">
            <v>4521025</v>
          </cell>
          <cell r="E210" t="str">
            <v>Pioggerella Shoecover</v>
          </cell>
          <cell r="F210" t="str">
            <v>U</v>
          </cell>
          <cell r="G210">
            <v>12.21</v>
          </cell>
          <cell r="H210">
            <v>15.790000000000001</v>
          </cell>
          <cell r="I210">
            <v>35</v>
          </cell>
          <cell r="J210">
            <v>69.989999999999995</v>
          </cell>
          <cell r="K210">
            <v>0.54885714285714293</v>
          </cell>
          <cell r="L210">
            <v>64.95</v>
          </cell>
          <cell r="M210">
            <v>68.197500000000005</v>
          </cell>
          <cell r="O210" t="str">
            <v>YUANSHUN</v>
          </cell>
        </row>
        <row r="211">
          <cell r="C211">
            <v>4523030</v>
          </cell>
          <cell r="D211">
            <v>4523030</v>
          </cell>
          <cell r="E211" t="str">
            <v>Fast Feet 2 TT Shoecover</v>
          </cell>
          <cell r="F211" t="str">
            <v>U</v>
          </cell>
          <cell r="G211">
            <v>12.79</v>
          </cell>
          <cell r="H211">
            <v>17.71</v>
          </cell>
          <cell r="I211">
            <v>30</v>
          </cell>
          <cell r="J211">
            <v>59.99</v>
          </cell>
          <cell r="K211">
            <v>0.40966666666666662</v>
          </cell>
          <cell r="L211">
            <v>49.95</v>
          </cell>
          <cell r="M211">
            <v>52.447500000000005</v>
          </cell>
          <cell r="O211" t="str">
            <v>MV</v>
          </cell>
        </row>
        <row r="212">
          <cell r="C212">
            <v>4523531</v>
          </cell>
          <cell r="D212">
            <v>4523531</v>
          </cell>
          <cell r="E212" t="str">
            <v>Pioggia 4 Shoecover</v>
          </cell>
          <cell r="F212" t="str">
            <v>U</v>
          </cell>
          <cell r="G212">
            <v>13.44</v>
          </cell>
          <cell r="H212">
            <v>17.38</v>
          </cell>
          <cell r="I212">
            <v>40</v>
          </cell>
          <cell r="J212">
            <v>79.989999999999995</v>
          </cell>
          <cell r="K212">
            <v>0.5655</v>
          </cell>
          <cell r="L212">
            <v>74.95</v>
          </cell>
          <cell r="M212">
            <v>78.697500000000005</v>
          </cell>
          <cell r="O212" t="str">
            <v>YUANSHUN</v>
          </cell>
        </row>
        <row r="213">
          <cell r="C213">
            <v>4523532</v>
          </cell>
          <cell r="D213">
            <v>4523532</v>
          </cell>
          <cell r="E213" t="str">
            <v>Aero Race Shoecover</v>
          </cell>
          <cell r="F213" t="str">
            <v>U</v>
          </cell>
          <cell r="G213">
            <v>12.56</v>
          </cell>
          <cell r="H213">
            <v>16.240000000000002</v>
          </cell>
          <cell r="I213">
            <v>37.5</v>
          </cell>
          <cell r="J213">
            <v>74.989999999999995</v>
          </cell>
          <cell r="K213">
            <v>0.56693333333333329</v>
          </cell>
          <cell r="L213">
            <v>0</v>
          </cell>
          <cell r="M213">
            <v>0</v>
          </cell>
          <cell r="O213" t="str">
            <v>YUANSHUN</v>
          </cell>
        </row>
        <row r="214">
          <cell r="C214">
            <v>20092</v>
          </cell>
          <cell r="D214" t="str">
            <v>4520092</v>
          </cell>
          <cell r="E214" t="str">
            <v>Free Sanremo 2 Suit Short Sleeve</v>
          </cell>
          <cell r="F214" t="str">
            <v>M</v>
          </cell>
          <cell r="G214">
            <v>36.950000000000003</v>
          </cell>
          <cell r="H214">
            <v>51.14</v>
          </cell>
          <cell r="I214">
            <v>120</v>
          </cell>
          <cell r="J214">
            <v>239.99</v>
          </cell>
          <cell r="K214">
            <v>0.57383333333333331</v>
          </cell>
          <cell r="L214">
            <v>199.95</v>
          </cell>
          <cell r="M214">
            <v>209.94749999999999</v>
          </cell>
          <cell r="O214" t="str">
            <v>MV</v>
          </cell>
        </row>
        <row r="215">
          <cell r="C215">
            <v>20093</v>
          </cell>
          <cell r="D215" t="str">
            <v>4520093</v>
          </cell>
          <cell r="E215" t="str">
            <v>Free Speed 2 Race Top</v>
          </cell>
          <cell r="F215" t="str">
            <v>M</v>
          </cell>
          <cell r="G215">
            <v>25.18</v>
          </cell>
          <cell r="H215">
            <v>39.159999999999997</v>
          </cell>
          <cell r="I215">
            <v>70</v>
          </cell>
          <cell r="J215">
            <v>139.99</v>
          </cell>
          <cell r="K215">
            <v>0.44057142857142861</v>
          </cell>
          <cell r="L215">
            <v>124.95</v>
          </cell>
          <cell r="M215">
            <v>131.19750000000002</v>
          </cell>
          <cell r="O215" t="str">
            <v>MV</v>
          </cell>
        </row>
        <row r="216">
          <cell r="C216">
            <v>20094</v>
          </cell>
          <cell r="D216" t="str">
            <v>4520094</v>
          </cell>
          <cell r="E216" t="str">
            <v>Core Spr-Oly Suit</v>
          </cell>
          <cell r="F216" t="str">
            <v>M</v>
          </cell>
          <cell r="G216">
            <v>23.75</v>
          </cell>
          <cell r="H216">
            <v>32.870000000000005</v>
          </cell>
          <cell r="I216">
            <v>80</v>
          </cell>
          <cell r="J216">
            <v>159.99</v>
          </cell>
          <cell r="K216">
            <v>0.5891249999999999</v>
          </cell>
          <cell r="L216">
            <v>119.95</v>
          </cell>
          <cell r="M216">
            <v>125.94750000000001</v>
          </cell>
          <cell r="O216" t="str">
            <v>MV</v>
          </cell>
        </row>
        <row r="217">
          <cell r="C217">
            <v>20096</v>
          </cell>
          <cell r="D217" t="str">
            <v>4520096</v>
          </cell>
          <cell r="E217" t="str">
            <v>Free Sanremo 2 W Suit Short Sleeve</v>
          </cell>
          <cell r="F217" t="str">
            <v>W</v>
          </cell>
          <cell r="G217">
            <v>35.26</v>
          </cell>
          <cell r="H217">
            <v>54.83</v>
          </cell>
          <cell r="I217">
            <v>120</v>
          </cell>
          <cell r="J217">
            <v>239.99</v>
          </cell>
          <cell r="K217">
            <v>0.54308333333333336</v>
          </cell>
          <cell r="L217">
            <v>199.95</v>
          </cell>
          <cell r="M217">
            <v>209.94749999999999</v>
          </cell>
          <cell r="O217" t="str">
            <v>MV</v>
          </cell>
        </row>
        <row r="218">
          <cell r="C218">
            <v>20097</v>
          </cell>
          <cell r="D218" t="str">
            <v>4520097</v>
          </cell>
          <cell r="E218" t="str">
            <v>Free Speed 2 W Race Top</v>
          </cell>
          <cell r="F218" t="str">
            <v>W</v>
          </cell>
          <cell r="G218">
            <v>23.75</v>
          </cell>
          <cell r="H218">
            <v>36.93</v>
          </cell>
          <cell r="I218">
            <v>70</v>
          </cell>
          <cell r="J218">
            <v>139.99</v>
          </cell>
          <cell r="K218">
            <v>0.47242857142857142</v>
          </cell>
          <cell r="L218">
            <v>124.95</v>
          </cell>
          <cell r="M218">
            <v>131.19750000000002</v>
          </cell>
          <cell r="O218" t="str">
            <v>MV</v>
          </cell>
        </row>
        <row r="219">
          <cell r="C219">
            <v>20098</v>
          </cell>
          <cell r="D219" t="str">
            <v>4520098</v>
          </cell>
          <cell r="E219" t="str">
            <v>Core W Spr-Oly Suit</v>
          </cell>
          <cell r="F219" t="str">
            <v>W</v>
          </cell>
          <cell r="G219">
            <v>22.76</v>
          </cell>
          <cell r="H219">
            <v>31.490000000000002</v>
          </cell>
          <cell r="I219">
            <v>80</v>
          </cell>
          <cell r="J219">
            <v>159.99</v>
          </cell>
          <cell r="K219">
            <v>0.606375</v>
          </cell>
          <cell r="L219">
            <v>119.95</v>
          </cell>
          <cell r="M219">
            <v>125.94750000000001</v>
          </cell>
          <cell r="O219" t="str">
            <v>MV</v>
          </cell>
        </row>
        <row r="220">
          <cell r="C220">
            <v>8622090</v>
          </cell>
          <cell r="D220">
            <v>8622090</v>
          </cell>
          <cell r="E220" t="str">
            <v>Free Sanremo 2 Suit Sleeveless</v>
          </cell>
          <cell r="F220" t="str">
            <v>M</v>
          </cell>
          <cell r="G220">
            <v>39.67</v>
          </cell>
          <cell r="H220">
            <v>54.900000000000006</v>
          </cell>
          <cell r="I220">
            <v>110</v>
          </cell>
          <cell r="J220">
            <v>219.99</v>
          </cell>
          <cell r="K220">
            <v>0.50090909090909086</v>
          </cell>
          <cell r="L220">
            <v>169.95</v>
          </cell>
          <cell r="M220">
            <v>178.44749999999999</v>
          </cell>
          <cell r="O220" t="str">
            <v>MV</v>
          </cell>
        </row>
        <row r="221">
          <cell r="C221">
            <v>8622091</v>
          </cell>
          <cell r="D221">
            <v>8622091</v>
          </cell>
          <cell r="E221" t="str">
            <v>Free Tri 2 Sleeveless Top</v>
          </cell>
          <cell r="F221" t="str">
            <v>M</v>
          </cell>
          <cell r="G221">
            <v>24.37</v>
          </cell>
          <cell r="H221">
            <v>37.9</v>
          </cell>
          <cell r="I221">
            <v>60</v>
          </cell>
          <cell r="J221">
            <v>119.99</v>
          </cell>
          <cell r="K221">
            <v>0.36833333333333335</v>
          </cell>
          <cell r="L221">
            <v>99.95</v>
          </cell>
          <cell r="M221">
            <v>104.94750000000001</v>
          </cell>
          <cell r="O221" t="str">
            <v>MV</v>
          </cell>
        </row>
        <row r="222">
          <cell r="C222">
            <v>8622093</v>
          </cell>
          <cell r="D222">
            <v>8622093</v>
          </cell>
          <cell r="E222" t="str">
            <v>Elite Speed Suit</v>
          </cell>
          <cell r="F222" t="str">
            <v>M</v>
          </cell>
          <cell r="G222">
            <v>65.31</v>
          </cell>
          <cell r="H222">
            <v>90.39</v>
          </cell>
          <cell r="I222">
            <v>185</v>
          </cell>
          <cell r="J222">
            <v>369.99</v>
          </cell>
          <cell r="K222">
            <v>0.51140540540540536</v>
          </cell>
          <cell r="L222">
            <v>299.95</v>
          </cell>
          <cell r="M222">
            <v>314.94749999999999</v>
          </cell>
          <cell r="O222" t="str">
            <v>MV</v>
          </cell>
        </row>
        <row r="223">
          <cell r="C223">
            <v>8622094</v>
          </cell>
          <cell r="D223">
            <v>8622094</v>
          </cell>
          <cell r="E223" t="str">
            <v>Free Sanremo W Suit Sleeveless</v>
          </cell>
          <cell r="F223" t="str">
            <v>W</v>
          </cell>
          <cell r="G223">
            <v>39.07</v>
          </cell>
          <cell r="H223">
            <v>54.07</v>
          </cell>
          <cell r="I223">
            <v>110</v>
          </cell>
          <cell r="J223">
            <v>219.99</v>
          </cell>
          <cell r="K223">
            <v>0.50845454545454549</v>
          </cell>
          <cell r="L223">
            <v>169.95</v>
          </cell>
          <cell r="M223">
            <v>178.44749999999999</v>
          </cell>
          <cell r="O223" t="str">
            <v>MV</v>
          </cell>
        </row>
        <row r="224">
          <cell r="C224">
            <v>8622095</v>
          </cell>
          <cell r="D224">
            <v>8622095</v>
          </cell>
          <cell r="E224" t="str">
            <v>Free 2 W Tri Singlet</v>
          </cell>
          <cell r="F224" t="str">
            <v>W</v>
          </cell>
          <cell r="G224">
            <v>23.82</v>
          </cell>
          <cell r="H224">
            <v>37.03</v>
          </cell>
          <cell r="I224">
            <v>60</v>
          </cell>
          <cell r="J224">
            <v>119.99</v>
          </cell>
          <cell r="K224">
            <v>0.3828333333333333</v>
          </cell>
          <cell r="L224">
            <v>99.95</v>
          </cell>
          <cell r="M224">
            <v>104.94750000000001</v>
          </cell>
          <cell r="O224" t="str">
            <v>MV</v>
          </cell>
        </row>
        <row r="225">
          <cell r="C225">
            <v>8622098</v>
          </cell>
          <cell r="D225">
            <v>8622098</v>
          </cell>
          <cell r="E225" t="str">
            <v>Elite W Speed Suit</v>
          </cell>
          <cell r="F225" t="str">
            <v>W</v>
          </cell>
          <cell r="G225">
            <v>64.72</v>
          </cell>
          <cell r="H225">
            <v>89.57</v>
          </cell>
          <cell r="I225">
            <v>185</v>
          </cell>
          <cell r="J225">
            <v>369.99</v>
          </cell>
          <cell r="K225">
            <v>0.51583783783783788</v>
          </cell>
          <cell r="L225">
            <v>299.95</v>
          </cell>
          <cell r="M225">
            <v>314.94749999999999</v>
          </cell>
          <cell r="O225" t="str">
            <v>MV</v>
          </cell>
        </row>
        <row r="226">
          <cell r="C226">
            <v>8622099</v>
          </cell>
          <cell r="D226">
            <v>8622099</v>
          </cell>
          <cell r="E226" t="str">
            <v>Last Leg Tri Cap</v>
          </cell>
          <cell r="F226" t="str">
            <v>U</v>
          </cell>
          <cell r="G226">
            <v>6.9</v>
          </cell>
          <cell r="H226">
            <v>9.41</v>
          </cell>
          <cell r="I226">
            <v>20</v>
          </cell>
          <cell r="J226">
            <v>39.99</v>
          </cell>
          <cell r="K226">
            <v>0.52949999999999997</v>
          </cell>
          <cell r="L226">
            <v>34.950000000000003</v>
          </cell>
          <cell r="M226">
            <v>36.697500000000005</v>
          </cell>
          <cell r="O226" t="str">
            <v>MV</v>
          </cell>
        </row>
        <row r="227">
          <cell r="C227">
            <v>8623078</v>
          </cell>
          <cell r="D227">
            <v>8623078</v>
          </cell>
          <cell r="E227" t="str">
            <v>PR 2 Speed Suit</v>
          </cell>
          <cell r="F227" t="str">
            <v>M</v>
          </cell>
          <cell r="G227">
            <v>85.17</v>
          </cell>
          <cell r="H227">
            <v>117.88</v>
          </cell>
          <cell r="I227">
            <v>195</v>
          </cell>
          <cell r="J227">
            <v>389.99</v>
          </cell>
          <cell r="K227">
            <v>0.39548717948717949</v>
          </cell>
          <cell r="L227">
            <v>359.95</v>
          </cell>
          <cell r="M227">
            <v>377.94749999999999</v>
          </cell>
          <cell r="O227" t="str">
            <v>MV</v>
          </cell>
        </row>
        <row r="228">
          <cell r="C228">
            <v>8623080</v>
          </cell>
          <cell r="D228">
            <v>8623080</v>
          </cell>
          <cell r="E228" t="str">
            <v>Tri Premio Speed Short</v>
          </cell>
          <cell r="F228" t="str">
            <v>M</v>
          </cell>
          <cell r="G228">
            <v>46.87</v>
          </cell>
          <cell r="H228">
            <v>64.86</v>
          </cell>
          <cell r="I228">
            <v>110</v>
          </cell>
          <cell r="J228">
            <v>219.99</v>
          </cell>
          <cell r="K228">
            <v>0.41036363636363637</v>
          </cell>
          <cell r="L228">
            <v>169.95</v>
          </cell>
          <cell r="M228">
            <v>178.44749999999999</v>
          </cell>
          <cell r="O228" t="str">
            <v>MV</v>
          </cell>
        </row>
        <row r="229">
          <cell r="C229">
            <v>8623081</v>
          </cell>
          <cell r="D229">
            <v>8623081</v>
          </cell>
          <cell r="E229" t="str">
            <v>Ride-run Short</v>
          </cell>
          <cell r="F229" t="str">
            <v>M</v>
          </cell>
          <cell r="G229">
            <v>30.47</v>
          </cell>
          <cell r="H229">
            <v>42.17</v>
          </cell>
          <cell r="I229">
            <v>75</v>
          </cell>
          <cell r="J229">
            <v>149.99</v>
          </cell>
          <cell r="K229">
            <v>0.43773333333333331</v>
          </cell>
          <cell r="L229">
            <v>99.95</v>
          </cell>
          <cell r="M229">
            <v>104.94750000000001</v>
          </cell>
          <cell r="O229" t="str">
            <v>MV</v>
          </cell>
        </row>
        <row r="230">
          <cell r="C230">
            <v>8623082</v>
          </cell>
          <cell r="D230">
            <v>8623082</v>
          </cell>
          <cell r="E230" t="str">
            <v>Elite Swim Skin</v>
          </cell>
          <cell r="F230" t="str">
            <v>M</v>
          </cell>
          <cell r="G230">
            <v>61.25</v>
          </cell>
          <cell r="H230">
            <v>84.78</v>
          </cell>
          <cell r="I230">
            <v>165</v>
          </cell>
          <cell r="J230">
            <v>329.99</v>
          </cell>
          <cell r="K230">
            <v>0.48618181818181816</v>
          </cell>
          <cell r="L230">
            <v>299.95</v>
          </cell>
          <cell r="M230">
            <v>314.94749999999999</v>
          </cell>
          <cell r="O230" t="str">
            <v>MV</v>
          </cell>
        </row>
        <row r="231">
          <cell r="C231">
            <v>8623083</v>
          </cell>
          <cell r="D231">
            <v>8623083</v>
          </cell>
          <cell r="E231" t="str">
            <v>PR W 2 Speed Suit</v>
          </cell>
          <cell r="F231" t="str">
            <v>W</v>
          </cell>
          <cell r="G231">
            <v>86.63</v>
          </cell>
          <cell r="H231">
            <v>119.88999999999999</v>
          </cell>
          <cell r="I231">
            <v>195</v>
          </cell>
          <cell r="J231">
            <v>389.99</v>
          </cell>
          <cell r="K231">
            <v>0.38517948717948725</v>
          </cell>
          <cell r="L231">
            <v>359.95</v>
          </cell>
          <cell r="M231">
            <v>377.94749999999999</v>
          </cell>
          <cell r="O231" t="str">
            <v>MV</v>
          </cell>
        </row>
        <row r="232">
          <cell r="C232">
            <v>8623084</v>
          </cell>
          <cell r="D232">
            <v>8623084</v>
          </cell>
          <cell r="E232" t="str">
            <v>Sanremo Ultra W Speedsuit</v>
          </cell>
          <cell r="F232" t="str">
            <v>W</v>
          </cell>
          <cell r="G232">
            <v>59.71</v>
          </cell>
          <cell r="H232">
            <v>82.65</v>
          </cell>
          <cell r="I232">
            <v>150</v>
          </cell>
          <cell r="J232">
            <v>299.99</v>
          </cell>
          <cell r="K232">
            <v>0.44899999999999995</v>
          </cell>
          <cell r="L232">
            <v>249.95</v>
          </cell>
          <cell r="M232">
            <v>262.44749999999999</v>
          </cell>
          <cell r="O232" t="str">
            <v>MV</v>
          </cell>
        </row>
        <row r="233">
          <cell r="C233">
            <v>8623085</v>
          </cell>
          <cell r="D233">
            <v>8623085</v>
          </cell>
          <cell r="E233" t="str">
            <v>Tri Premio W Speed Short</v>
          </cell>
          <cell r="F233" t="str">
            <v>W</v>
          </cell>
          <cell r="G233">
            <v>46.13</v>
          </cell>
          <cell r="H233">
            <v>63.84</v>
          </cell>
          <cell r="I233">
            <v>110</v>
          </cell>
          <cell r="J233">
            <v>219.99</v>
          </cell>
          <cell r="K233">
            <v>0.41963636363636359</v>
          </cell>
          <cell r="L233">
            <v>169.95</v>
          </cell>
          <cell r="M233">
            <v>178.44749999999999</v>
          </cell>
          <cell r="O233" t="str">
            <v>MV</v>
          </cell>
        </row>
        <row r="234">
          <cell r="C234">
            <v>8623086</v>
          </cell>
          <cell r="D234">
            <v>8623086</v>
          </cell>
          <cell r="E234" t="str">
            <v>Ride-run W Short</v>
          </cell>
          <cell r="F234" t="str">
            <v>W</v>
          </cell>
          <cell r="G234">
            <v>28.4</v>
          </cell>
          <cell r="H234">
            <v>39.299999999999997</v>
          </cell>
          <cell r="I234">
            <v>75</v>
          </cell>
          <cell r="J234">
            <v>149.99</v>
          </cell>
          <cell r="K234">
            <v>0.47600000000000003</v>
          </cell>
          <cell r="L234">
            <v>99.95</v>
          </cell>
          <cell r="M234">
            <v>104.94750000000001</v>
          </cell>
          <cell r="O234" t="str">
            <v>MV</v>
          </cell>
        </row>
        <row r="235">
          <cell r="C235">
            <v>8623087</v>
          </cell>
          <cell r="D235">
            <v>8623087</v>
          </cell>
          <cell r="E235" t="str">
            <v>Elite W Swim Skin</v>
          </cell>
          <cell r="F235" t="str">
            <v>W</v>
          </cell>
          <cell r="G235">
            <v>61.72</v>
          </cell>
          <cell r="H235">
            <v>85.43</v>
          </cell>
          <cell r="I235">
            <v>165</v>
          </cell>
          <cell r="J235">
            <v>329.99</v>
          </cell>
          <cell r="K235">
            <v>0.48224242424242419</v>
          </cell>
          <cell r="L235">
            <v>299.95</v>
          </cell>
          <cell r="M235">
            <v>314.94749999999999</v>
          </cell>
          <cell r="O235" t="str">
            <v>MV</v>
          </cell>
        </row>
        <row r="236">
          <cell r="C236">
            <v>8623088</v>
          </cell>
          <cell r="D236">
            <v>8623088</v>
          </cell>
          <cell r="E236" t="str">
            <v>Fast Legs Sleeves</v>
          </cell>
          <cell r="F236" t="str">
            <v>U</v>
          </cell>
          <cell r="G236">
            <v>8.93</v>
          </cell>
          <cell r="H236">
            <v>12.36</v>
          </cell>
          <cell r="I236">
            <v>25</v>
          </cell>
          <cell r="J236">
            <v>49.99</v>
          </cell>
          <cell r="K236">
            <v>0.50560000000000005</v>
          </cell>
          <cell r="L236">
            <v>34.950000000000003</v>
          </cell>
          <cell r="M236">
            <v>36.697500000000005</v>
          </cell>
          <cell r="O236" t="str">
            <v>MV</v>
          </cell>
        </row>
        <row r="237">
          <cell r="C237">
            <v>8623089</v>
          </cell>
          <cell r="D237">
            <v>8623089</v>
          </cell>
          <cell r="E237" t="str">
            <v>-6 Fast Feet Booties</v>
          </cell>
          <cell r="F237" t="str">
            <v>U</v>
          </cell>
          <cell r="G237">
            <v>17.170000000000002</v>
          </cell>
          <cell r="H237">
            <v>23.770000000000003</v>
          </cell>
          <cell r="I237">
            <v>32.5</v>
          </cell>
          <cell r="J237">
            <v>64.989999999999995</v>
          </cell>
          <cell r="K237">
            <v>0.26861538461538453</v>
          </cell>
          <cell r="L237">
            <v>69.95</v>
          </cell>
          <cell r="M237">
            <v>73.447500000000005</v>
          </cell>
          <cell r="O237" t="str">
            <v>MV</v>
          </cell>
        </row>
        <row r="238">
          <cell r="C238">
            <v>8624091</v>
          </cell>
          <cell r="D238">
            <v>8624091</v>
          </cell>
          <cell r="E238" t="str">
            <v>Sanremo Ultra Speed Suit</v>
          </cell>
          <cell r="F238" t="str">
            <v>M</v>
          </cell>
          <cell r="G238">
            <v>58.42</v>
          </cell>
          <cell r="H238">
            <v>80.849999999999994</v>
          </cell>
          <cell r="I238">
            <v>5</v>
          </cell>
          <cell r="J238">
            <v>99.95</v>
          </cell>
          <cell r="K238">
            <v>-15.169999999999998</v>
          </cell>
          <cell r="L238">
            <v>249.95</v>
          </cell>
          <cell r="M238">
            <v>262.44749999999999</v>
          </cell>
          <cell r="O238" t="str">
            <v>MV</v>
          </cell>
        </row>
        <row r="239">
          <cell r="C239">
            <v>8624094</v>
          </cell>
          <cell r="D239">
            <v>8624094</v>
          </cell>
          <cell r="E239" t="str">
            <v>Core Drill Short</v>
          </cell>
          <cell r="F239" t="str">
            <v>M</v>
          </cell>
          <cell r="G239">
            <v>21.09</v>
          </cell>
          <cell r="H239">
            <v>29.18</v>
          </cell>
          <cell r="I239">
            <v>5</v>
          </cell>
          <cell r="J239">
            <v>29.95</v>
          </cell>
          <cell r="K239">
            <v>-4.8360000000000003</v>
          </cell>
          <cell r="L239">
            <v>89.95</v>
          </cell>
          <cell r="M239">
            <v>94.447500000000005</v>
          </cell>
          <cell r="O239" t="str">
            <v>MV</v>
          </cell>
        </row>
        <row r="240">
          <cell r="C240">
            <v>8624098</v>
          </cell>
          <cell r="D240">
            <v>8624098</v>
          </cell>
          <cell r="E240" t="str">
            <v>Core Drill W Short</v>
          </cell>
          <cell r="F240" t="str">
            <v>W</v>
          </cell>
          <cell r="G240">
            <v>19.329999999999998</v>
          </cell>
          <cell r="H240">
            <v>26.75</v>
          </cell>
          <cell r="I240">
            <v>5</v>
          </cell>
          <cell r="J240">
            <v>249.95</v>
          </cell>
          <cell r="K240">
            <v>-4.3499999999999996</v>
          </cell>
          <cell r="L240">
            <v>89.95</v>
          </cell>
          <cell r="M240">
            <v>94.447500000000005</v>
          </cell>
          <cell r="O240" t="str">
            <v>MV</v>
          </cell>
        </row>
        <row r="241">
          <cell r="C241">
            <v>13096</v>
          </cell>
          <cell r="D241" t="str">
            <v>4513096</v>
          </cell>
          <cell r="E241" t="str">
            <v>Race Day Polo</v>
          </cell>
          <cell r="F241" t="str">
            <v>M</v>
          </cell>
          <cell r="G241">
            <v>8.3000000000000007</v>
          </cell>
          <cell r="H241">
            <v>11.520000000000001</v>
          </cell>
          <cell r="I241">
            <v>22.5</v>
          </cell>
          <cell r="J241">
            <v>44.99</v>
          </cell>
          <cell r="K241">
            <v>0.48799999999999993</v>
          </cell>
          <cell r="L241">
            <v>64.95</v>
          </cell>
          <cell r="M241">
            <v>68.197500000000005</v>
          </cell>
          <cell r="O241" t="str">
            <v>NINGBOTOP</v>
          </cell>
        </row>
        <row r="242">
          <cell r="C242">
            <v>19072</v>
          </cell>
          <cell r="D242" t="str">
            <v>4519072</v>
          </cell>
          <cell r="E242" t="str">
            <v>Milano Pant</v>
          </cell>
          <cell r="F242" t="str">
            <v>M</v>
          </cell>
          <cell r="G242">
            <v>16</v>
          </cell>
          <cell r="H242">
            <v>21.96</v>
          </cell>
          <cell r="I242">
            <v>50</v>
          </cell>
          <cell r="J242">
            <v>99.99</v>
          </cell>
          <cell r="K242">
            <v>0.56079999999999997</v>
          </cell>
          <cell r="L242">
            <v>109.95</v>
          </cell>
          <cell r="M242">
            <v>115.44750000000001</v>
          </cell>
          <cell r="O242" t="str">
            <v>TIANYI</v>
          </cell>
        </row>
        <row r="243">
          <cell r="C243">
            <v>20102</v>
          </cell>
          <cell r="D243" t="str">
            <v>4520102</v>
          </cell>
          <cell r="E243" t="str">
            <v>Milano Short</v>
          </cell>
          <cell r="F243" t="str">
            <v>M</v>
          </cell>
          <cell r="G243">
            <v>15</v>
          </cell>
          <cell r="H243">
            <v>20.6</v>
          </cell>
          <cell r="I243">
            <v>47.5</v>
          </cell>
          <cell r="J243">
            <v>94.99</v>
          </cell>
          <cell r="K243">
            <v>0.56631578947368422</v>
          </cell>
          <cell r="L243">
            <v>99.95</v>
          </cell>
          <cell r="M243">
            <v>104.94750000000001</v>
          </cell>
          <cell r="O243" t="str">
            <v>TIANYI</v>
          </cell>
        </row>
        <row r="244">
          <cell r="C244">
            <v>20111</v>
          </cell>
          <cell r="D244" t="str">
            <v>4520111</v>
          </cell>
          <cell r="E244" t="str">
            <v>VG 5 Pocket Short</v>
          </cell>
          <cell r="F244" t="str">
            <v>M</v>
          </cell>
          <cell r="G244">
            <v>0</v>
          </cell>
          <cell r="H244">
            <v>0</v>
          </cell>
          <cell r="I244">
            <v>70</v>
          </cell>
          <cell r="J244">
            <v>139.99</v>
          </cell>
          <cell r="K244">
            <v>1</v>
          </cell>
          <cell r="L244">
            <v>99.95</v>
          </cell>
          <cell r="M244">
            <v>104.94750000000001</v>
          </cell>
          <cell r="O244" t="str">
            <v>GEG</v>
          </cell>
        </row>
        <row r="245">
          <cell r="C245">
            <v>4522074</v>
          </cell>
          <cell r="D245">
            <v>4522074</v>
          </cell>
          <cell r="E245" t="str">
            <v>VG Indigo Shirt</v>
          </cell>
          <cell r="F245" t="str">
            <v>M</v>
          </cell>
          <cell r="G245">
            <v>37.524000000000001</v>
          </cell>
          <cell r="H245">
            <v>52.724000000000004</v>
          </cell>
          <cell r="I245">
            <v>77.5</v>
          </cell>
          <cell r="J245">
            <v>154.99</v>
          </cell>
          <cell r="K245">
            <v>0.31969032258064511</v>
          </cell>
          <cell r="L245">
            <v>139.94999999999999</v>
          </cell>
          <cell r="M245">
            <v>146.94749999999999</v>
          </cell>
          <cell r="O245" t="str">
            <v>XACUS</v>
          </cell>
        </row>
        <row r="246">
          <cell r="C246">
            <v>4522528</v>
          </cell>
          <cell r="D246">
            <v>4522528</v>
          </cell>
          <cell r="E246" t="str">
            <v>BB 1981 Sweat Set</v>
          </cell>
          <cell r="F246" t="str">
            <v>M</v>
          </cell>
          <cell r="G246">
            <v>5.0621999999999998</v>
          </cell>
          <cell r="H246">
            <v>6.2321999999999997</v>
          </cell>
          <cell r="I246">
            <v>17.5</v>
          </cell>
          <cell r="J246">
            <v>34.99</v>
          </cell>
          <cell r="K246">
            <v>0.64387428571428573</v>
          </cell>
          <cell r="L246">
            <v>29.95</v>
          </cell>
          <cell r="M246">
            <v>31.447500000000002</v>
          </cell>
          <cell r="O246" t="str">
            <v>GENESI</v>
          </cell>
        </row>
        <row r="247">
          <cell r="C247">
            <v>4522530</v>
          </cell>
          <cell r="D247">
            <v>4522530</v>
          </cell>
          <cell r="E247" t="str">
            <v>Castelli Insider Towel</v>
          </cell>
          <cell r="F247" t="str">
            <v>M</v>
          </cell>
          <cell r="G247">
            <v>5.31</v>
          </cell>
          <cell r="H247">
            <v>6.5</v>
          </cell>
          <cell r="I247">
            <v>15</v>
          </cell>
          <cell r="J247">
            <v>29.99</v>
          </cell>
          <cell r="K247">
            <v>0.56666666666666665</v>
          </cell>
          <cell r="L247">
            <v>29.95</v>
          </cell>
          <cell r="M247">
            <v>31.447500000000002</v>
          </cell>
          <cell r="O247" t="str">
            <v>TESSILSPUN</v>
          </cell>
        </row>
        <row r="248">
          <cell r="C248">
            <v>4523055</v>
          </cell>
          <cell r="D248">
            <v>4523055</v>
          </cell>
          <cell r="E248" t="str">
            <v>Italia Merino Tee</v>
          </cell>
          <cell r="F248" t="str">
            <v>M</v>
          </cell>
          <cell r="G248">
            <v>26.4</v>
          </cell>
          <cell r="H248">
            <v>36.82</v>
          </cell>
          <cell r="I248">
            <v>65</v>
          </cell>
          <cell r="J248">
            <v>129.99</v>
          </cell>
          <cell r="K248">
            <v>0.43353846153846154</v>
          </cell>
          <cell r="L248">
            <v>89.95</v>
          </cell>
          <cell r="M248">
            <v>94.447500000000005</v>
          </cell>
          <cell r="O248" t="str">
            <v>MV</v>
          </cell>
        </row>
        <row r="249">
          <cell r="C249">
            <v>4523056</v>
          </cell>
          <cell r="D249">
            <v>4523056</v>
          </cell>
          <cell r="E249" t="str">
            <v>Castelli Merino Tee</v>
          </cell>
          <cell r="F249" t="str">
            <v>M</v>
          </cell>
          <cell r="G249">
            <v>23.35</v>
          </cell>
          <cell r="H249">
            <v>32.57</v>
          </cell>
          <cell r="I249">
            <v>60</v>
          </cell>
          <cell r="J249">
            <v>119.99</v>
          </cell>
          <cell r="K249">
            <v>0.45716666666666667</v>
          </cell>
          <cell r="L249">
            <v>89.95</v>
          </cell>
          <cell r="M249">
            <v>94.447500000000005</v>
          </cell>
          <cell r="O249" t="str">
            <v>MV</v>
          </cell>
        </row>
        <row r="250">
          <cell r="C250">
            <v>4523058</v>
          </cell>
          <cell r="D250">
            <v>4523058</v>
          </cell>
          <cell r="E250" t="str">
            <v>Armando 2 Tee</v>
          </cell>
          <cell r="F250" t="str">
            <v>M</v>
          </cell>
          <cell r="G250">
            <v>5.25</v>
          </cell>
          <cell r="H250">
            <v>7.29</v>
          </cell>
          <cell r="I250">
            <v>15</v>
          </cell>
          <cell r="J250">
            <v>29.99</v>
          </cell>
          <cell r="K250">
            <v>0.51400000000000001</v>
          </cell>
          <cell r="L250">
            <v>34.950000000000003</v>
          </cell>
          <cell r="M250">
            <v>36.697500000000005</v>
          </cell>
          <cell r="O250" t="str">
            <v>NINGBOTOP</v>
          </cell>
        </row>
        <row r="251">
          <cell r="C251">
            <v>4523059</v>
          </cell>
          <cell r="D251">
            <v>4523059</v>
          </cell>
          <cell r="E251" t="str">
            <v>Finale Tee</v>
          </cell>
          <cell r="F251" t="str">
            <v>M</v>
          </cell>
          <cell r="G251">
            <v>5.25</v>
          </cell>
          <cell r="H251">
            <v>7.29</v>
          </cell>
          <cell r="I251">
            <v>15</v>
          </cell>
          <cell r="J251">
            <v>29.99</v>
          </cell>
          <cell r="K251">
            <v>0.51400000000000001</v>
          </cell>
          <cell r="L251">
            <v>34.950000000000003</v>
          </cell>
          <cell r="M251">
            <v>36.697500000000005</v>
          </cell>
          <cell r="O251" t="str">
            <v>NINGBOTOP</v>
          </cell>
        </row>
        <row r="252">
          <cell r="C252">
            <v>4523060</v>
          </cell>
          <cell r="D252">
            <v>4523060</v>
          </cell>
          <cell r="E252" t="str">
            <v>Pedalare Tee</v>
          </cell>
          <cell r="F252" t="str">
            <v>W</v>
          </cell>
          <cell r="G252">
            <v>5.05</v>
          </cell>
          <cell r="H252">
            <v>7.01</v>
          </cell>
          <cell r="I252">
            <v>15</v>
          </cell>
          <cell r="J252">
            <v>29.99</v>
          </cell>
          <cell r="K252">
            <v>0.53266666666666673</v>
          </cell>
          <cell r="L252">
            <v>34.950000000000003</v>
          </cell>
          <cell r="M252">
            <v>36.697500000000005</v>
          </cell>
          <cell r="O252" t="str">
            <v>NINGBOTOP</v>
          </cell>
        </row>
        <row r="253">
          <cell r="C253">
            <v>4523557</v>
          </cell>
          <cell r="D253">
            <v>4523557</v>
          </cell>
          <cell r="E253" t="str">
            <v>Vigorelli Track Jacket</v>
          </cell>
          <cell r="F253" t="str">
            <v>M</v>
          </cell>
          <cell r="G253">
            <v>19.8</v>
          </cell>
          <cell r="H253">
            <v>25.64</v>
          </cell>
          <cell r="I253">
            <v>77.5</v>
          </cell>
          <cell r="J253">
            <v>154.99</v>
          </cell>
          <cell r="K253">
            <v>0.66916129032258065</v>
          </cell>
          <cell r="L253">
            <v>119.95</v>
          </cell>
          <cell r="M253">
            <v>125.94750000000001</v>
          </cell>
          <cell r="O253" t="str">
            <v>TIANYI</v>
          </cell>
        </row>
        <row r="254">
          <cell r="C254">
            <v>4523558</v>
          </cell>
          <cell r="D254">
            <v>4523558</v>
          </cell>
          <cell r="E254" t="str">
            <v>Milano 2 Full Zip Fleece</v>
          </cell>
          <cell r="F254" t="str">
            <v>M</v>
          </cell>
          <cell r="G254">
            <v>22.6</v>
          </cell>
          <cell r="H254">
            <v>29.270000000000003</v>
          </cell>
          <cell r="I254">
            <v>5</v>
          </cell>
          <cell r="J254">
            <v>249.95</v>
          </cell>
          <cell r="K254">
            <v>-4.854000000000001</v>
          </cell>
          <cell r="L254">
            <v>139.94999999999999</v>
          </cell>
          <cell r="M254">
            <v>146.94749999999999</v>
          </cell>
          <cell r="O254" t="str">
            <v>TIANYI</v>
          </cell>
        </row>
        <row r="255">
          <cell r="C255">
            <v>4523561</v>
          </cell>
          <cell r="D255">
            <v>4523561</v>
          </cell>
          <cell r="E255" t="str">
            <v>Milano 2 Full Zip W Fleece</v>
          </cell>
          <cell r="F255" t="str">
            <v>W</v>
          </cell>
          <cell r="G255">
            <v>21</v>
          </cell>
          <cell r="H255">
            <v>27.2</v>
          </cell>
          <cell r="I255">
            <v>5</v>
          </cell>
          <cell r="J255">
            <v>79.95</v>
          </cell>
          <cell r="K255">
            <v>-4.4399999999999995</v>
          </cell>
          <cell r="L255">
            <v>129.94999999999999</v>
          </cell>
          <cell r="M255">
            <v>136.44749999999999</v>
          </cell>
          <cell r="O255" t="str">
            <v>TIANYI</v>
          </cell>
        </row>
        <row r="256">
          <cell r="C256">
            <v>4524084</v>
          </cell>
          <cell r="D256">
            <v>4524084</v>
          </cell>
          <cell r="E256" t="str">
            <v>Merino Polo</v>
          </cell>
          <cell r="F256" t="str">
            <v>M</v>
          </cell>
          <cell r="G256">
            <v>28.74</v>
          </cell>
          <cell r="H256">
            <v>40.229999999999997</v>
          </cell>
          <cell r="I256">
            <v>5</v>
          </cell>
          <cell r="J256">
            <v>129.94999999999999</v>
          </cell>
          <cell r="K256">
            <v>-7.0459999999999994</v>
          </cell>
          <cell r="L256">
            <v>99.95</v>
          </cell>
          <cell r="M256">
            <v>104.94750000000001</v>
          </cell>
          <cell r="O256" t="str">
            <v>MV</v>
          </cell>
        </row>
        <row r="257">
          <cell r="C257">
            <v>4524086</v>
          </cell>
          <cell r="D257">
            <v>4524086</v>
          </cell>
          <cell r="E257" t="str">
            <v>Castelli Classico Tee</v>
          </cell>
          <cell r="F257" t="str">
            <v>M</v>
          </cell>
          <cell r="G257">
            <v>0</v>
          </cell>
          <cell r="H257">
            <v>0</v>
          </cell>
          <cell r="I257">
            <v>5</v>
          </cell>
          <cell r="J257">
            <v>129.94999999999999</v>
          </cell>
          <cell r="K257">
            <v>1</v>
          </cell>
          <cell r="L257">
            <v>49.95</v>
          </cell>
          <cell r="M257">
            <v>52.447500000000005</v>
          </cell>
          <cell r="O257" t="str">
            <v>OPACO</v>
          </cell>
        </row>
        <row r="258">
          <cell r="C258">
            <v>4524088</v>
          </cell>
          <cell r="D258">
            <v>4524088</v>
          </cell>
          <cell r="E258" t="str">
            <v>Merino W Polo</v>
          </cell>
          <cell r="F258" t="str">
            <v>W</v>
          </cell>
          <cell r="G258">
            <v>27.82</v>
          </cell>
          <cell r="H258">
            <v>38.94</v>
          </cell>
          <cell r="I258">
            <v>5</v>
          </cell>
          <cell r="J258">
            <v>44.95</v>
          </cell>
          <cell r="K258">
            <v>-6.7879999999999994</v>
          </cell>
          <cell r="L258">
            <v>99.95</v>
          </cell>
          <cell r="M258">
            <v>104.94750000000001</v>
          </cell>
          <cell r="O258" t="str">
            <v>MV</v>
          </cell>
        </row>
        <row r="259">
          <cell r="C259">
            <v>4524089</v>
          </cell>
          <cell r="D259">
            <v>4524089</v>
          </cell>
          <cell r="E259" t="str">
            <v>Castelli Classico W Tee</v>
          </cell>
          <cell r="F259" t="str">
            <v>W</v>
          </cell>
          <cell r="G259">
            <v>0</v>
          </cell>
          <cell r="H259">
            <v>0</v>
          </cell>
          <cell r="I259">
            <v>5</v>
          </cell>
          <cell r="J259">
            <v>44.95</v>
          </cell>
          <cell r="K259">
            <v>1</v>
          </cell>
          <cell r="L259">
            <v>49.95</v>
          </cell>
          <cell r="M259">
            <v>52.447500000000005</v>
          </cell>
          <cell r="O259" t="str">
            <v>OPACO</v>
          </cell>
        </row>
        <row r="260">
          <cell r="C260">
            <v>20123</v>
          </cell>
          <cell r="D260" t="str">
            <v>4520123</v>
          </cell>
          <cell r="E260" t="str">
            <v>Castelli Water Bottle</v>
          </cell>
          <cell r="F260" t="str">
            <v>U</v>
          </cell>
          <cell r="G260">
            <v>0</v>
          </cell>
          <cell r="H260">
            <v>0</v>
          </cell>
          <cell r="I260">
            <v>6</v>
          </cell>
          <cell r="J260">
            <v>11.99</v>
          </cell>
          <cell r="K260">
            <v>1</v>
          </cell>
          <cell r="L260">
            <v>8.9499999999999993</v>
          </cell>
          <cell r="M260">
            <v>9.3974999999999991</v>
          </cell>
          <cell r="O260" t="str">
            <v>ELITE</v>
          </cell>
        </row>
        <row r="261">
          <cell r="C261">
            <v>8900100</v>
          </cell>
          <cell r="D261">
            <v>8900100</v>
          </cell>
          <cell r="E261" t="str">
            <v>Rolling Travel Bag</v>
          </cell>
          <cell r="F261" t="str">
            <v>U</v>
          </cell>
          <cell r="G261">
            <v>68.36</v>
          </cell>
          <cell r="H261">
            <v>90.24</v>
          </cell>
          <cell r="I261">
            <v>150</v>
          </cell>
          <cell r="J261">
            <v>299.99</v>
          </cell>
          <cell r="K261">
            <v>0.39840000000000003</v>
          </cell>
          <cell r="L261">
            <v>279.95</v>
          </cell>
          <cell r="M261">
            <v>293.94749999999999</v>
          </cell>
          <cell r="O261" t="str">
            <v>Guangder</v>
          </cell>
        </row>
        <row r="262">
          <cell r="C262">
            <v>8900103</v>
          </cell>
          <cell r="D262">
            <v>8900103</v>
          </cell>
          <cell r="E262" t="str">
            <v>Gear Backpack</v>
          </cell>
          <cell r="F262" t="str">
            <v>U</v>
          </cell>
          <cell r="G262">
            <v>42.09</v>
          </cell>
          <cell r="H262">
            <v>55.550000000000004</v>
          </cell>
          <cell r="I262">
            <v>100</v>
          </cell>
          <cell r="J262">
            <v>199.99</v>
          </cell>
          <cell r="K262">
            <v>0.44449999999999995</v>
          </cell>
          <cell r="L262">
            <v>169.95</v>
          </cell>
          <cell r="M262">
            <v>178.44749999999999</v>
          </cell>
          <cell r="O262" t="str">
            <v>GUANGDER</v>
          </cell>
        </row>
        <row r="263">
          <cell r="C263">
            <v>8900104</v>
          </cell>
          <cell r="D263">
            <v>8900104</v>
          </cell>
          <cell r="E263" t="str">
            <v>Undersaddle Mini</v>
          </cell>
          <cell r="F263" t="str">
            <v>U</v>
          </cell>
          <cell r="G263">
            <v>7.93</v>
          </cell>
          <cell r="H263">
            <v>10.469999999999999</v>
          </cell>
          <cell r="I263">
            <v>20</v>
          </cell>
          <cell r="J263">
            <v>39.99</v>
          </cell>
          <cell r="K263">
            <v>0.47650000000000003</v>
          </cell>
          <cell r="L263">
            <v>35.950000000000003</v>
          </cell>
          <cell r="M263">
            <v>37.747500000000002</v>
          </cell>
          <cell r="O263" t="str">
            <v>GUANGDER</v>
          </cell>
        </row>
        <row r="264">
          <cell r="C264">
            <v>8900105</v>
          </cell>
          <cell r="D264">
            <v>8900105</v>
          </cell>
          <cell r="E264" t="str">
            <v>Undersaddle  XL</v>
          </cell>
          <cell r="F264" t="str">
            <v>U</v>
          </cell>
          <cell r="G264">
            <v>10.11</v>
          </cell>
          <cell r="H264">
            <v>13.35</v>
          </cell>
          <cell r="I264">
            <v>25</v>
          </cell>
          <cell r="J264">
            <v>49.99</v>
          </cell>
          <cell r="K264">
            <v>0.46600000000000003</v>
          </cell>
          <cell r="L264">
            <v>44.95</v>
          </cell>
          <cell r="M264">
            <v>47.197500000000005</v>
          </cell>
          <cell r="O264" t="str">
            <v>GUANGDER</v>
          </cell>
        </row>
        <row r="265">
          <cell r="C265">
            <v>8900106</v>
          </cell>
          <cell r="D265">
            <v>8900106</v>
          </cell>
          <cell r="E265" t="str">
            <v>Race Rain Bag</v>
          </cell>
          <cell r="F265" t="str">
            <v>U</v>
          </cell>
          <cell r="G265">
            <v>18.88</v>
          </cell>
          <cell r="H265">
            <v>24.919999999999998</v>
          </cell>
          <cell r="I265">
            <v>45</v>
          </cell>
          <cell r="J265">
            <v>89.99</v>
          </cell>
          <cell r="K265">
            <v>0.44622222222222224</v>
          </cell>
          <cell r="L265">
            <v>84.95</v>
          </cell>
          <cell r="M265">
            <v>89.197500000000005</v>
          </cell>
          <cell r="O265" t="str">
            <v>GUANGDER</v>
          </cell>
        </row>
        <row r="266">
          <cell r="C266">
            <v>8900110</v>
          </cell>
          <cell r="D266">
            <v>8900110</v>
          </cell>
          <cell r="E266" t="str">
            <v>Gear Duffle Bag 2</v>
          </cell>
          <cell r="F266" t="str">
            <v>U</v>
          </cell>
          <cell r="G266">
            <v>22.07</v>
          </cell>
          <cell r="H266">
            <v>29.130000000000003</v>
          </cell>
          <cell r="I266">
            <v>55</v>
          </cell>
          <cell r="J266">
            <v>109.99</v>
          </cell>
          <cell r="K266">
            <v>0.47036363636363632</v>
          </cell>
          <cell r="L266">
            <v>99.95</v>
          </cell>
          <cell r="M266">
            <v>104.94750000000001</v>
          </cell>
          <cell r="O266" t="str">
            <v>GUANGDER</v>
          </cell>
        </row>
        <row r="267">
          <cell r="C267">
            <v>8900111</v>
          </cell>
          <cell r="D267">
            <v>8900111</v>
          </cell>
          <cell r="E267" t="str">
            <v>Pro Race Rain Bag</v>
          </cell>
          <cell r="F267" t="str">
            <v>U</v>
          </cell>
          <cell r="G267">
            <v>30.91</v>
          </cell>
          <cell r="H267">
            <v>40.799999999999997</v>
          </cell>
          <cell r="I267">
            <v>70</v>
          </cell>
          <cell r="J267">
            <v>139.99</v>
          </cell>
          <cell r="K267">
            <v>0.4171428571428572</v>
          </cell>
          <cell r="L267">
            <v>149.94999999999999</v>
          </cell>
          <cell r="M267">
            <v>157.44749999999999</v>
          </cell>
          <cell r="O267" t="str">
            <v>GUANGDER</v>
          </cell>
        </row>
        <row r="268">
          <cell r="C268">
            <v>8900112</v>
          </cell>
          <cell r="D268">
            <v>8900112</v>
          </cell>
          <cell r="E268" t="str">
            <v>Race Briefcase</v>
          </cell>
          <cell r="F268" t="str">
            <v>U</v>
          </cell>
          <cell r="G268">
            <v>28.88</v>
          </cell>
          <cell r="H268">
            <v>38.119999999999997</v>
          </cell>
          <cell r="I268">
            <v>60</v>
          </cell>
          <cell r="J268">
            <v>119.99</v>
          </cell>
          <cell r="K268">
            <v>0.36466666666666669</v>
          </cell>
          <cell r="L268">
            <v>124.95</v>
          </cell>
          <cell r="M268">
            <v>131.19750000000002</v>
          </cell>
          <cell r="O268" t="str">
            <v>Guangder</v>
          </cell>
        </row>
        <row r="269">
          <cell r="C269">
            <v>8900113</v>
          </cell>
          <cell r="D269">
            <v>8900113</v>
          </cell>
          <cell r="E269" t="str">
            <v>Weekender Duffle</v>
          </cell>
          <cell r="F269" t="str">
            <v>U</v>
          </cell>
          <cell r="G269">
            <v>20.46</v>
          </cell>
          <cell r="H269">
            <v>27.01</v>
          </cell>
          <cell r="I269">
            <v>50</v>
          </cell>
          <cell r="J269">
            <v>99.99</v>
          </cell>
          <cell r="K269">
            <v>0.45979999999999999</v>
          </cell>
          <cell r="L269">
            <v>99.95</v>
          </cell>
          <cell r="M269">
            <v>104.94750000000001</v>
          </cell>
          <cell r="O269" t="str">
            <v>Guangder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91B7-0B43-4B34-AA64-4B831CD70674}">
  <dimension ref="A1:T671"/>
  <sheetViews>
    <sheetView tabSelected="1" zoomScaleNormal="100" workbookViewId="0">
      <selection activeCell="C9" sqref="C9"/>
    </sheetView>
  </sheetViews>
  <sheetFormatPr defaultColWidth="9.140625" defaultRowHeight="15" x14ac:dyDescent="0.25"/>
  <cols>
    <col min="1" max="1" width="2.42578125" customWidth="1"/>
    <col min="2" max="2" width="13.28515625" style="101" customWidth="1"/>
    <col min="3" max="3" width="33.42578125" customWidth="1"/>
    <col min="4" max="4" width="10.28515625" customWidth="1"/>
    <col min="5" max="5" width="8.7109375" bestFit="1" customWidth="1"/>
    <col min="6" max="6" width="34.28515625" customWidth="1"/>
    <col min="7" max="7" width="6.28515625" customWidth="1"/>
    <col min="8" max="8" width="6.28515625" style="72" customWidth="1"/>
    <col min="9" max="14" width="6.28515625" customWidth="1"/>
    <col min="15" max="15" width="0.28515625" customWidth="1"/>
    <col min="16" max="16" width="9.28515625" style="188" bestFit="1" customWidth="1"/>
    <col min="17" max="17" width="12.140625" style="232" customWidth="1"/>
    <col min="18" max="18" width="2.7109375" customWidth="1"/>
  </cols>
  <sheetData>
    <row r="1" spans="1:18" x14ac:dyDescent="0.25">
      <c r="A1" s="44" t="s">
        <v>18</v>
      </c>
      <c r="B1" s="215"/>
      <c r="C1" s="45"/>
      <c r="D1" s="46"/>
      <c r="E1" s="46"/>
      <c r="F1" s="47"/>
      <c r="G1" s="48"/>
      <c r="H1" s="48"/>
      <c r="I1" s="48"/>
      <c r="J1" s="48"/>
      <c r="K1" s="48"/>
      <c r="L1" s="48"/>
      <c r="M1" s="47"/>
      <c r="N1" s="47"/>
      <c r="O1" s="45"/>
      <c r="P1" s="95"/>
      <c r="Q1" s="214"/>
      <c r="R1" s="2"/>
    </row>
    <row r="2" spans="1:18" x14ac:dyDescent="0.25">
      <c r="A2" s="45"/>
      <c r="B2" s="215"/>
      <c r="C2" s="45"/>
      <c r="D2" s="46"/>
      <c r="E2" s="46"/>
      <c r="F2" s="47"/>
      <c r="G2" s="48"/>
      <c r="H2" s="48"/>
      <c r="I2" s="48"/>
      <c r="J2" s="48"/>
      <c r="K2" s="48"/>
      <c r="L2" s="48"/>
      <c r="M2" s="47"/>
      <c r="N2" s="47"/>
      <c r="O2" s="45"/>
      <c r="P2" s="95"/>
      <c r="Q2" s="214"/>
      <c r="R2" s="2"/>
    </row>
    <row r="3" spans="1:18" ht="15.75" thickBot="1" x14ac:dyDescent="0.3">
      <c r="A3" s="45"/>
      <c r="B3" s="215"/>
      <c r="C3" s="45"/>
      <c r="D3" s="46"/>
      <c r="E3" s="46"/>
      <c r="F3" s="47"/>
      <c r="G3" s="48"/>
      <c r="H3" s="48"/>
      <c r="I3" s="48"/>
      <c r="J3" s="48"/>
      <c r="K3" s="48"/>
      <c r="L3" s="48"/>
      <c r="M3" s="47"/>
      <c r="N3" s="47"/>
      <c r="O3" s="45"/>
      <c r="P3" s="95"/>
      <c r="Q3" s="214"/>
      <c r="R3" s="2"/>
    </row>
    <row r="4" spans="1:18" ht="42" customHeight="1" thickBot="1" x14ac:dyDescent="0.3">
      <c r="A4" s="45"/>
      <c r="B4" s="215"/>
      <c r="C4" s="376" t="s">
        <v>796</v>
      </c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  <c r="O4" s="45"/>
      <c r="P4" s="95"/>
      <c r="Q4" s="214"/>
      <c r="R4" s="2"/>
    </row>
    <row r="5" spans="1:18" x14ac:dyDescent="0.25">
      <c r="A5" s="45"/>
      <c r="B5" s="215"/>
      <c r="C5" s="45"/>
      <c r="D5" s="46"/>
      <c r="E5" s="46"/>
      <c r="F5" s="47"/>
      <c r="G5" s="48"/>
      <c r="H5" s="48"/>
      <c r="I5" s="48"/>
      <c r="J5" s="48"/>
      <c r="K5" s="48"/>
      <c r="L5" s="48"/>
      <c r="M5" s="47"/>
      <c r="N5" s="47"/>
      <c r="O5" s="45"/>
      <c r="P5" s="95"/>
      <c r="Q5" s="214"/>
      <c r="R5" s="2"/>
    </row>
    <row r="6" spans="1:18" x14ac:dyDescent="0.25">
      <c r="A6" s="45"/>
      <c r="B6" s="215"/>
      <c r="C6" s="45"/>
      <c r="D6" s="46"/>
      <c r="E6" s="46"/>
      <c r="F6" s="47"/>
      <c r="G6" s="48"/>
      <c r="H6" s="48"/>
      <c r="I6" s="48"/>
      <c r="J6" s="48"/>
      <c r="K6" s="48"/>
      <c r="L6" s="48"/>
      <c r="M6" s="47"/>
      <c r="N6" s="47"/>
      <c r="O6" s="45"/>
      <c r="P6" s="95"/>
      <c r="Q6" s="214"/>
      <c r="R6" s="2"/>
    </row>
    <row r="7" spans="1:18" x14ac:dyDescent="0.25">
      <c r="A7" s="45"/>
      <c r="B7" s="215"/>
      <c r="C7" s="45"/>
      <c r="D7" s="46"/>
      <c r="E7" s="46"/>
      <c r="F7" s="47"/>
      <c r="G7" s="48"/>
      <c r="H7" s="48"/>
      <c r="I7" s="48"/>
      <c r="J7" s="48"/>
      <c r="K7" s="48"/>
      <c r="L7" s="48"/>
      <c r="M7" s="47"/>
      <c r="N7" s="47"/>
      <c r="O7" s="45"/>
      <c r="P7" s="95"/>
      <c r="Q7" s="214"/>
      <c r="R7" s="2"/>
    </row>
    <row r="8" spans="1:18" ht="15.75" thickBot="1" x14ac:dyDescent="0.3">
      <c r="A8" s="45"/>
      <c r="B8" s="215"/>
      <c r="C8" s="45"/>
      <c r="D8" s="46"/>
      <c r="E8" s="46"/>
      <c r="F8" s="47"/>
      <c r="G8" s="48"/>
      <c r="H8" s="48"/>
      <c r="I8" s="48"/>
      <c r="J8" s="48"/>
      <c r="K8" s="48"/>
      <c r="L8" s="48"/>
      <c r="M8" s="47"/>
      <c r="N8" s="47"/>
      <c r="O8" s="45"/>
      <c r="P8" s="95"/>
      <c r="Q8" s="214"/>
      <c r="R8" s="2"/>
    </row>
    <row r="9" spans="1:18" ht="16.5" customHeight="1" x14ac:dyDescent="0.25">
      <c r="A9" s="28"/>
      <c r="B9" s="52" t="s">
        <v>186</v>
      </c>
      <c r="C9" s="5"/>
      <c r="D9" s="55" t="s">
        <v>187</v>
      </c>
      <c r="E9" s="56"/>
      <c r="F9" s="60" t="s">
        <v>188</v>
      </c>
      <c r="G9" s="379"/>
      <c r="H9" s="380"/>
      <c r="I9" s="380"/>
      <c r="J9" s="381"/>
      <c r="K9" s="6"/>
      <c r="L9" s="382"/>
      <c r="M9" s="382"/>
      <c r="N9" s="382"/>
      <c r="O9" s="2"/>
      <c r="P9" s="95"/>
      <c r="Q9" s="214"/>
      <c r="R9" s="2"/>
    </row>
    <row r="10" spans="1:18" ht="16.5" customHeight="1" x14ac:dyDescent="0.25">
      <c r="A10" s="28"/>
      <c r="B10" s="53" t="s">
        <v>189</v>
      </c>
      <c r="C10" s="383"/>
      <c r="D10" s="384"/>
      <c r="E10" s="385"/>
      <c r="F10" s="61" t="s">
        <v>190</v>
      </c>
      <c r="G10" s="386"/>
      <c r="H10" s="387"/>
      <c r="I10" s="387"/>
      <c r="J10" s="388"/>
      <c r="K10" s="6"/>
      <c r="L10" s="49"/>
      <c r="M10" s="389"/>
      <c r="N10" s="389"/>
      <c r="O10" s="2"/>
      <c r="P10" s="95"/>
      <c r="Q10" s="214"/>
      <c r="R10" s="2"/>
    </row>
    <row r="11" spans="1:18" ht="16.5" customHeight="1" thickBot="1" x14ac:dyDescent="0.3">
      <c r="A11" s="28"/>
      <c r="B11" s="54" t="s">
        <v>191</v>
      </c>
      <c r="C11" s="390"/>
      <c r="D11" s="391"/>
      <c r="E11" s="392"/>
      <c r="F11" s="62" t="s">
        <v>192</v>
      </c>
      <c r="G11" s="393"/>
      <c r="H11" s="394"/>
      <c r="I11" s="394"/>
      <c r="J11" s="395"/>
      <c r="K11" s="6"/>
      <c r="L11" s="49"/>
      <c r="M11" s="389"/>
      <c r="N11" s="389"/>
      <c r="O11" s="2"/>
      <c r="P11" s="95"/>
      <c r="Q11" s="214"/>
      <c r="R11" s="2"/>
    </row>
    <row r="12" spans="1:18" ht="15.75" thickBot="1" x14ac:dyDescent="0.3">
      <c r="A12" s="28"/>
      <c r="B12" s="34"/>
      <c r="C12" s="28"/>
      <c r="D12" s="29"/>
      <c r="E12" s="29"/>
      <c r="F12" s="30"/>
      <c r="G12" s="33"/>
      <c r="H12" s="33"/>
      <c r="I12" s="33"/>
      <c r="J12" s="33"/>
      <c r="K12" s="6"/>
      <c r="L12" s="49"/>
      <c r="M12" s="389"/>
      <c r="N12" s="389"/>
      <c r="O12" s="50"/>
      <c r="P12" s="365" t="s">
        <v>193</v>
      </c>
      <c r="Q12" s="366"/>
      <c r="R12" s="2"/>
    </row>
    <row r="13" spans="1:18" ht="15" customHeight="1" x14ac:dyDescent="0.25">
      <c r="A13" s="28"/>
      <c r="B13" s="57" t="s">
        <v>194</v>
      </c>
      <c r="C13" s="367"/>
      <c r="D13" s="368"/>
      <c r="E13" s="368"/>
      <c r="F13" s="368"/>
      <c r="G13" s="368"/>
      <c r="H13" s="368"/>
      <c r="I13" s="368"/>
      <c r="J13" s="369"/>
      <c r="K13" s="6"/>
      <c r="L13" s="6"/>
      <c r="M13" s="7"/>
      <c r="N13" s="7"/>
      <c r="O13" s="51"/>
      <c r="P13" s="206" t="s">
        <v>195</v>
      </c>
      <c r="Q13" s="219" t="s">
        <v>196</v>
      </c>
      <c r="R13" s="2"/>
    </row>
    <row r="14" spans="1:18" ht="18" customHeight="1" thickBot="1" x14ac:dyDescent="0.3">
      <c r="A14" s="28"/>
      <c r="B14" s="58"/>
      <c r="C14" s="370"/>
      <c r="D14" s="371"/>
      <c r="E14" s="371"/>
      <c r="F14" s="371"/>
      <c r="G14" s="371"/>
      <c r="H14" s="371"/>
      <c r="I14" s="371"/>
      <c r="J14" s="372"/>
      <c r="K14" s="6"/>
      <c r="L14" s="6"/>
      <c r="M14" s="7"/>
      <c r="N14" s="7"/>
      <c r="O14" s="43"/>
      <c r="P14" s="193">
        <f>SUM(P63,P75,P143,P347,P164,P193,P232,P243,P263,P291,P341,P393,P458,P547,P469,P484,P504,P509,P542,P398,P593,P611,P617,P565,P573,P626)</f>
        <v>0</v>
      </c>
      <c r="Q14" s="217">
        <f>SUM(Q63,Q75,Q143,Q164,Q193,Q232,Q243,Q263,Q291,Q341,Q347,Q393,Q398,Q458,Q469,Q484,Q504,Q509,Q542,Q547,Q565,Q573,Q593,Q611,Q617,Q626)</f>
        <v>0</v>
      </c>
      <c r="R14" s="2"/>
    </row>
    <row r="15" spans="1:18" ht="18" customHeight="1" thickBot="1" x14ac:dyDescent="0.3">
      <c r="A15" s="28"/>
      <c r="B15" s="59"/>
      <c r="C15" s="373"/>
      <c r="D15" s="374"/>
      <c r="E15" s="374"/>
      <c r="F15" s="374"/>
      <c r="G15" s="374"/>
      <c r="H15" s="374"/>
      <c r="I15" s="374"/>
      <c r="J15" s="375"/>
      <c r="K15" s="6"/>
      <c r="L15" s="6"/>
      <c r="M15" s="7"/>
      <c r="N15" s="7"/>
      <c r="O15" s="2"/>
      <c r="P15" s="95"/>
      <c r="Q15" s="214"/>
      <c r="R15" s="2"/>
    </row>
    <row r="16" spans="1:18" ht="15.75" thickBot="1" x14ac:dyDescent="0.3">
      <c r="A16" s="28"/>
      <c r="B16" s="28"/>
      <c r="C16" s="28"/>
      <c r="D16" s="29"/>
      <c r="E16" s="29"/>
      <c r="F16" s="28"/>
      <c r="G16" s="28"/>
      <c r="H16" s="33"/>
      <c r="I16" s="28"/>
      <c r="J16" s="28"/>
      <c r="K16" s="2"/>
      <c r="L16" s="2"/>
      <c r="M16" s="2"/>
      <c r="N16" s="2"/>
      <c r="O16" s="2"/>
      <c r="P16" s="95"/>
      <c r="Q16" s="214"/>
      <c r="R16" s="2"/>
    </row>
    <row r="17" spans="1:20" s="74" customFormat="1" ht="12.75" customHeight="1" thickBot="1" x14ac:dyDescent="0.3">
      <c r="A17" s="140"/>
      <c r="B17" s="151" t="s">
        <v>141</v>
      </c>
      <c r="C17" s="152"/>
      <c r="D17" s="153" t="s">
        <v>142</v>
      </c>
      <c r="E17" s="153" t="s">
        <v>143</v>
      </c>
      <c r="F17" s="154" t="s">
        <v>197</v>
      </c>
      <c r="G17" s="154"/>
      <c r="H17" s="156" t="s">
        <v>198</v>
      </c>
      <c r="I17" s="157" t="s">
        <v>102</v>
      </c>
      <c r="J17" s="157" t="s">
        <v>88</v>
      </c>
      <c r="K17" s="157" t="s">
        <v>78</v>
      </c>
      <c r="L17" s="157" t="s">
        <v>199</v>
      </c>
      <c r="M17" s="157" t="s">
        <v>200</v>
      </c>
      <c r="N17" s="157" t="s">
        <v>201</v>
      </c>
      <c r="O17" s="158"/>
      <c r="P17" s="195" t="s">
        <v>195</v>
      </c>
      <c r="Q17" s="224" t="s">
        <v>196</v>
      </c>
      <c r="R17" s="148"/>
    </row>
    <row r="18" spans="1:20" x14ac:dyDescent="0.25">
      <c r="A18" s="28"/>
      <c r="B18" s="83" t="s">
        <v>357</v>
      </c>
      <c r="C18" s="81" t="str">
        <f t="shared" ref="C18:C58" si="0">VLOOKUP(INT(MID(B18,2,LEN(B18)-4)),StyleInfo,8,FALSE)</f>
        <v>Premio Evo Bibshort</v>
      </c>
      <c r="D18" s="84">
        <f t="shared" ref="D18:D58" si="1">VLOOKUP(INT(MID(B18,2,LEN(B18)-4)),StyleInfo,3,FALSE)</f>
        <v>175</v>
      </c>
      <c r="E18" s="84">
        <f t="shared" ref="E18:E58" si="2">VLOOKUP(INT(MID(B18,2,LEN(B18)-4)),StyleInfo,4,FALSE)</f>
        <v>350</v>
      </c>
      <c r="F18" s="81" t="str">
        <f t="shared" ref="F18:F23" si="3">VLOOKUP(B18,ColorLookup,6,FALSE)</f>
        <v>black</v>
      </c>
      <c r="G18" s="85"/>
      <c r="H18" s="8"/>
      <c r="I18" s="8"/>
      <c r="J18" s="8"/>
      <c r="K18" s="8"/>
      <c r="L18" s="8"/>
      <c r="M18" s="8"/>
      <c r="N18" s="8"/>
      <c r="O18" s="98"/>
      <c r="P18" s="190">
        <f t="shared" ref="P18:P58" si="4">SUM(H18:N18)</f>
        <v>0</v>
      </c>
      <c r="Q18" s="220">
        <f t="shared" ref="Q18:Q45" si="5">P18*D18</f>
        <v>0</v>
      </c>
      <c r="R18" s="43"/>
      <c r="S18" s="25"/>
      <c r="T18" s="25"/>
    </row>
    <row r="19" spans="1:20" x14ac:dyDescent="0.25">
      <c r="A19" s="28"/>
      <c r="B19" s="86" t="s">
        <v>358</v>
      </c>
      <c r="C19" s="26" t="str">
        <f t="shared" si="0"/>
        <v>Premio Evo Bibshort</v>
      </c>
      <c r="D19" s="87">
        <f t="shared" si="1"/>
        <v>175</v>
      </c>
      <c r="E19" s="87">
        <f t="shared" si="2"/>
        <v>350</v>
      </c>
      <c r="F19" s="4" t="str">
        <f t="shared" si="3"/>
        <v>belgian blue</v>
      </c>
      <c r="G19" s="327"/>
      <c r="H19" s="9"/>
      <c r="I19" s="9"/>
      <c r="J19" s="9"/>
      <c r="K19" s="9"/>
      <c r="L19" s="9"/>
      <c r="M19" s="9"/>
      <c r="N19" s="9"/>
      <c r="O19" s="10"/>
      <c r="P19" s="188">
        <f t="shared" si="4"/>
        <v>0</v>
      </c>
      <c r="Q19" s="221">
        <f t="shared" si="5"/>
        <v>0</v>
      </c>
      <c r="R19" s="43"/>
      <c r="S19" s="25"/>
      <c r="T19" s="25"/>
    </row>
    <row r="20" spans="1:20" ht="15.75" thickBot="1" x14ac:dyDescent="0.3">
      <c r="A20" s="28"/>
      <c r="B20" s="88" t="s">
        <v>797</v>
      </c>
      <c r="C20" s="89" t="str">
        <f t="shared" si="0"/>
        <v>Premio Evo Bibshort</v>
      </c>
      <c r="D20" s="90">
        <f t="shared" si="1"/>
        <v>175</v>
      </c>
      <c r="E20" s="90">
        <f t="shared" si="2"/>
        <v>350</v>
      </c>
      <c r="F20" s="82" t="str">
        <f t="shared" si="3"/>
        <v>deep bordeaux/winter sky</v>
      </c>
      <c r="G20" s="91"/>
      <c r="H20" s="11"/>
      <c r="I20" s="11"/>
      <c r="J20" s="11"/>
      <c r="K20" s="11"/>
      <c r="L20" s="11"/>
      <c r="M20" s="11"/>
      <c r="N20" s="11"/>
      <c r="O20" s="99"/>
      <c r="P20" s="191">
        <f t="shared" si="4"/>
        <v>0</v>
      </c>
      <c r="Q20" s="222">
        <f t="shared" si="5"/>
        <v>0</v>
      </c>
      <c r="R20" s="43"/>
      <c r="S20" s="25"/>
      <c r="T20" s="25"/>
    </row>
    <row r="21" spans="1:20" x14ac:dyDescent="0.25">
      <c r="A21" s="28"/>
      <c r="B21" s="83" t="s">
        <v>361</v>
      </c>
      <c r="C21" s="81" t="str">
        <f t="shared" si="0"/>
        <v>Free Aero Race S Bibshort</v>
      </c>
      <c r="D21" s="84">
        <f t="shared" si="1"/>
        <v>125</v>
      </c>
      <c r="E21" s="84">
        <f t="shared" si="2"/>
        <v>250</v>
      </c>
      <c r="F21" s="81" t="str">
        <f t="shared" si="3"/>
        <v>white</v>
      </c>
      <c r="G21" s="85"/>
      <c r="H21" s="8"/>
      <c r="I21" s="8"/>
      <c r="J21" s="8"/>
      <c r="K21" s="8"/>
      <c r="L21" s="8"/>
      <c r="M21" s="8"/>
      <c r="N21" s="8"/>
      <c r="O21" s="98"/>
      <c r="P21" s="190">
        <f t="shared" si="4"/>
        <v>0</v>
      </c>
      <c r="Q21" s="220">
        <f t="shared" si="5"/>
        <v>0</v>
      </c>
      <c r="R21" s="43"/>
      <c r="S21" s="25"/>
      <c r="T21" s="25"/>
    </row>
    <row r="22" spans="1:20" x14ac:dyDescent="0.25">
      <c r="A22" s="28"/>
      <c r="B22" s="86" t="s">
        <v>362</v>
      </c>
      <c r="C22" s="26" t="str">
        <f t="shared" si="0"/>
        <v>Free Aero Race S Bibshort</v>
      </c>
      <c r="D22" s="87">
        <f t="shared" si="1"/>
        <v>125</v>
      </c>
      <c r="E22" s="87">
        <f t="shared" si="2"/>
        <v>250</v>
      </c>
      <c r="F22" s="4" t="str">
        <f t="shared" si="3"/>
        <v>black</v>
      </c>
      <c r="G22" s="327"/>
      <c r="H22" s="9"/>
      <c r="I22" s="9"/>
      <c r="J22" s="9"/>
      <c r="K22" s="9"/>
      <c r="L22" s="9"/>
      <c r="M22" s="9"/>
      <c r="N22" s="9"/>
      <c r="O22" s="10"/>
      <c r="P22" s="188">
        <f t="shared" si="4"/>
        <v>0</v>
      </c>
      <c r="Q22" s="221">
        <f t="shared" si="5"/>
        <v>0</v>
      </c>
      <c r="R22" s="43"/>
      <c r="S22" s="25"/>
      <c r="T22" s="25"/>
    </row>
    <row r="23" spans="1:20" x14ac:dyDescent="0.25">
      <c r="A23" s="28"/>
      <c r="B23" s="86" t="s">
        <v>798</v>
      </c>
      <c r="C23" s="26" t="str">
        <f t="shared" si="0"/>
        <v>Free Aero Race S Bibshort</v>
      </c>
      <c r="D23" s="87">
        <f t="shared" si="1"/>
        <v>125</v>
      </c>
      <c r="E23" s="87">
        <f t="shared" si="2"/>
        <v>250</v>
      </c>
      <c r="F23" s="4" t="str">
        <f t="shared" si="3"/>
        <v>smoky gray</v>
      </c>
      <c r="G23" s="327"/>
      <c r="H23" s="9"/>
      <c r="I23" s="9"/>
      <c r="J23" s="9"/>
      <c r="K23" s="9"/>
      <c r="L23" s="9"/>
      <c r="M23" s="9"/>
      <c r="N23" s="9"/>
      <c r="O23" s="10"/>
      <c r="P23" s="188">
        <f t="shared" si="4"/>
        <v>0</v>
      </c>
      <c r="Q23" s="221">
        <f t="shared" si="5"/>
        <v>0</v>
      </c>
      <c r="R23" s="43"/>
      <c r="S23" s="25"/>
      <c r="T23" s="25"/>
    </row>
    <row r="24" spans="1:20" ht="15.75" thickBot="1" x14ac:dyDescent="0.3">
      <c r="A24" s="28"/>
      <c r="B24" s="88" t="s">
        <v>363</v>
      </c>
      <c r="C24" s="89" t="str">
        <f t="shared" si="0"/>
        <v>Free Aero Race S Bibshort</v>
      </c>
      <c r="D24" s="90">
        <f t="shared" si="1"/>
        <v>125</v>
      </c>
      <c r="E24" s="90">
        <f t="shared" si="2"/>
        <v>250</v>
      </c>
      <c r="F24" s="82" t="str">
        <f t="shared" ref="F24:F47" si="6">VLOOKUP(B24,ColorLookup,10,FALSE)</f>
        <v>belgian blue</v>
      </c>
      <c r="G24" s="91"/>
      <c r="H24" s="11"/>
      <c r="I24" s="11"/>
      <c r="J24" s="11"/>
      <c r="K24" s="11"/>
      <c r="L24" s="11"/>
      <c r="M24" s="11"/>
      <c r="N24" s="11"/>
      <c r="O24" s="99"/>
      <c r="P24" s="191">
        <f t="shared" si="4"/>
        <v>0</v>
      </c>
      <c r="Q24" s="222">
        <f t="shared" si="5"/>
        <v>0</v>
      </c>
      <c r="R24" s="43"/>
      <c r="S24" s="25"/>
      <c r="T24" s="25"/>
    </row>
    <row r="25" spans="1:20" x14ac:dyDescent="0.25">
      <c r="A25" s="28"/>
      <c r="B25" s="107" t="s">
        <v>800</v>
      </c>
      <c r="C25" s="81" t="str">
        <f t="shared" si="0"/>
        <v>Free Aero Race S Kit Bibshort</v>
      </c>
      <c r="D25" s="84">
        <f t="shared" si="1"/>
        <v>125</v>
      </c>
      <c r="E25" s="84">
        <f t="shared" si="2"/>
        <v>250</v>
      </c>
      <c r="F25" s="81" t="str">
        <f t="shared" si="6"/>
        <v>black/white</v>
      </c>
      <c r="G25" s="85"/>
      <c r="H25" s="8"/>
      <c r="I25" s="8"/>
      <c r="J25" s="8"/>
      <c r="K25" s="8"/>
      <c r="L25" s="8"/>
      <c r="M25" s="8"/>
      <c r="N25" s="8"/>
      <c r="O25" s="98"/>
      <c r="P25" s="190">
        <f t="shared" si="4"/>
        <v>0</v>
      </c>
      <c r="Q25" s="220">
        <f t="shared" si="5"/>
        <v>0</v>
      </c>
      <c r="R25" s="43"/>
      <c r="S25" s="25"/>
      <c r="T25" s="25"/>
    </row>
    <row r="26" spans="1:20" x14ac:dyDescent="0.25">
      <c r="A26" s="28"/>
      <c r="B26" s="115" t="s">
        <v>801</v>
      </c>
      <c r="C26" s="26" t="str">
        <f t="shared" si="0"/>
        <v>Free Aero Race S Kit Bibshort</v>
      </c>
      <c r="D26" s="87">
        <f t="shared" si="1"/>
        <v>125</v>
      </c>
      <c r="E26" s="87">
        <f t="shared" si="2"/>
        <v>250</v>
      </c>
      <c r="F26" s="4" t="str">
        <f t="shared" si="6"/>
        <v>azzurro italia/silver gray</v>
      </c>
      <c r="G26" s="327"/>
      <c r="H26" s="9"/>
      <c r="I26" s="9"/>
      <c r="J26" s="9"/>
      <c r="K26" s="9"/>
      <c r="L26" s="9"/>
      <c r="M26" s="9"/>
      <c r="N26" s="9"/>
      <c r="O26" s="10"/>
      <c r="P26" s="188">
        <f t="shared" si="4"/>
        <v>0</v>
      </c>
      <c r="Q26" s="221">
        <f t="shared" si="5"/>
        <v>0</v>
      </c>
      <c r="R26" s="43"/>
      <c r="S26" s="25"/>
      <c r="T26" s="25"/>
    </row>
    <row r="27" spans="1:20" ht="15.75" thickBot="1" x14ac:dyDescent="0.3">
      <c r="A27" s="28"/>
      <c r="B27" s="116" t="s">
        <v>802</v>
      </c>
      <c r="C27" s="89" t="str">
        <f t="shared" si="0"/>
        <v>Free Aero Race S Kit Bibshort</v>
      </c>
      <c r="D27" s="90">
        <f t="shared" si="1"/>
        <v>125</v>
      </c>
      <c r="E27" s="90">
        <f t="shared" si="2"/>
        <v>250</v>
      </c>
      <c r="F27" s="82" t="str">
        <f t="shared" si="6"/>
        <v>paprika/elmwood</v>
      </c>
      <c r="G27" s="91"/>
      <c r="H27" s="11"/>
      <c r="I27" s="11"/>
      <c r="J27" s="11"/>
      <c r="K27" s="11"/>
      <c r="L27" s="11"/>
      <c r="M27" s="11"/>
      <c r="N27" s="11"/>
      <c r="O27" s="99"/>
      <c r="P27" s="191">
        <f t="shared" si="4"/>
        <v>0</v>
      </c>
      <c r="Q27" s="222">
        <f t="shared" si="5"/>
        <v>0</v>
      </c>
      <c r="R27" s="43"/>
      <c r="S27" s="25"/>
      <c r="T27" s="25"/>
    </row>
    <row r="28" spans="1:20" x14ac:dyDescent="0.25">
      <c r="A28" s="28"/>
      <c r="B28" s="83" t="s">
        <v>803</v>
      </c>
      <c r="C28" s="81" t="str">
        <f t="shared" si="0"/>
        <v>Espresso 2 Bibshort</v>
      </c>
      <c r="D28" s="84">
        <f t="shared" si="1"/>
        <v>100</v>
      </c>
      <c r="E28" s="84">
        <f t="shared" si="2"/>
        <v>200</v>
      </c>
      <c r="F28" s="81" t="str">
        <f t="shared" si="6"/>
        <v>black - CORE</v>
      </c>
      <c r="G28" s="85"/>
      <c r="H28" s="8"/>
      <c r="I28" s="8"/>
      <c r="J28" s="8"/>
      <c r="K28" s="8"/>
      <c r="L28" s="8"/>
      <c r="M28" s="8"/>
      <c r="N28" s="8"/>
      <c r="O28" s="98"/>
      <c r="P28" s="190">
        <f t="shared" si="4"/>
        <v>0</v>
      </c>
      <c r="Q28" s="220">
        <f t="shared" si="5"/>
        <v>0</v>
      </c>
      <c r="R28" s="43"/>
      <c r="S28" s="25"/>
      <c r="T28" s="25"/>
    </row>
    <row r="29" spans="1:20" x14ac:dyDescent="0.25">
      <c r="A29" s="28"/>
      <c r="B29" s="86" t="s">
        <v>804</v>
      </c>
      <c r="C29" s="26" t="str">
        <f t="shared" si="0"/>
        <v>Espresso 2 Bibshort</v>
      </c>
      <c r="D29" s="87">
        <f t="shared" si="1"/>
        <v>100</v>
      </c>
      <c r="E29" s="87">
        <f t="shared" si="2"/>
        <v>200</v>
      </c>
      <c r="F29" s="4" t="str">
        <f t="shared" si="6"/>
        <v>smoky gray - CORE</v>
      </c>
      <c r="G29" s="327"/>
      <c r="H29" s="9"/>
      <c r="I29" s="9"/>
      <c r="J29" s="9"/>
      <c r="K29" s="9"/>
      <c r="L29" s="9"/>
      <c r="M29" s="9"/>
      <c r="N29" s="9"/>
      <c r="O29" s="10"/>
      <c r="P29" s="188">
        <f t="shared" si="4"/>
        <v>0</v>
      </c>
      <c r="Q29" s="221">
        <f t="shared" si="5"/>
        <v>0</v>
      </c>
      <c r="R29" s="43"/>
      <c r="S29" s="25"/>
      <c r="T29" s="25"/>
    </row>
    <row r="30" spans="1:20" x14ac:dyDescent="0.25">
      <c r="A30" s="28"/>
      <c r="B30" s="86" t="s">
        <v>805</v>
      </c>
      <c r="C30" s="26" t="str">
        <f t="shared" si="0"/>
        <v>Espresso 2 Bibshort</v>
      </c>
      <c r="D30" s="87">
        <f t="shared" si="1"/>
        <v>100</v>
      </c>
      <c r="E30" s="87">
        <f t="shared" si="2"/>
        <v>200</v>
      </c>
      <c r="F30" s="4" t="str">
        <f t="shared" si="6"/>
        <v>dark gray - CORE</v>
      </c>
      <c r="G30" s="327"/>
      <c r="H30" s="9"/>
      <c r="I30" s="9"/>
      <c r="J30" s="9"/>
      <c r="K30" s="9"/>
      <c r="L30" s="9"/>
      <c r="M30" s="9"/>
      <c r="N30" s="9"/>
      <c r="O30" s="10"/>
      <c r="P30" s="188">
        <f t="shared" si="4"/>
        <v>0</v>
      </c>
      <c r="Q30" s="221">
        <f t="shared" si="5"/>
        <v>0</v>
      </c>
      <c r="R30" s="43"/>
      <c r="S30" s="25"/>
      <c r="T30" s="25"/>
    </row>
    <row r="31" spans="1:20" x14ac:dyDescent="0.25">
      <c r="A31" s="28"/>
      <c r="B31" s="86" t="s">
        <v>806</v>
      </c>
      <c r="C31" s="26" t="str">
        <f t="shared" si="0"/>
        <v>Espresso 2 Bibshort</v>
      </c>
      <c r="D31" s="87">
        <f t="shared" si="1"/>
        <v>100</v>
      </c>
      <c r="E31" s="87">
        <f t="shared" si="2"/>
        <v>200</v>
      </c>
      <c r="F31" s="4" t="str">
        <f t="shared" si="6"/>
        <v>silver moon</v>
      </c>
      <c r="G31" s="327"/>
      <c r="H31" s="9"/>
      <c r="I31" s="9"/>
      <c r="J31" s="9"/>
      <c r="K31" s="9"/>
      <c r="L31" s="9"/>
      <c r="M31" s="9"/>
      <c r="N31" s="9"/>
      <c r="O31" s="10"/>
      <c r="P31" s="188">
        <f t="shared" si="4"/>
        <v>0</v>
      </c>
      <c r="Q31" s="221">
        <f t="shared" si="5"/>
        <v>0</v>
      </c>
      <c r="R31" s="43"/>
      <c r="S31" s="25"/>
      <c r="T31" s="25"/>
    </row>
    <row r="32" spans="1:20" x14ac:dyDescent="0.25">
      <c r="A32" s="28"/>
      <c r="B32" s="86" t="s">
        <v>807</v>
      </c>
      <c r="C32" s="26" t="str">
        <f t="shared" si="0"/>
        <v>Espresso 2 Bibshort</v>
      </c>
      <c r="D32" s="87">
        <f t="shared" si="1"/>
        <v>100</v>
      </c>
      <c r="E32" s="87">
        <f t="shared" si="2"/>
        <v>200</v>
      </c>
      <c r="F32" s="4" t="str">
        <f t="shared" si="6"/>
        <v>elmwood</v>
      </c>
      <c r="G32" s="327"/>
      <c r="H32" s="9"/>
      <c r="I32" s="9"/>
      <c r="J32" s="9"/>
      <c r="K32" s="9"/>
      <c r="L32" s="9"/>
      <c r="M32" s="9"/>
      <c r="N32" s="9"/>
      <c r="O32" s="10"/>
      <c r="P32" s="188">
        <f t="shared" si="4"/>
        <v>0</v>
      </c>
      <c r="Q32" s="221">
        <f t="shared" si="5"/>
        <v>0</v>
      </c>
      <c r="R32" s="43"/>
      <c r="S32" s="25"/>
      <c r="T32" s="25"/>
    </row>
    <row r="33" spans="1:20" x14ac:dyDescent="0.25">
      <c r="A33" s="28"/>
      <c r="B33" s="86" t="s">
        <v>808</v>
      </c>
      <c r="C33" s="26" t="str">
        <f t="shared" si="0"/>
        <v>Espresso 2 Bibshort</v>
      </c>
      <c r="D33" s="87">
        <f t="shared" si="1"/>
        <v>100</v>
      </c>
      <c r="E33" s="87">
        <f t="shared" si="2"/>
        <v>200</v>
      </c>
      <c r="F33" s="4" t="str">
        <f t="shared" si="6"/>
        <v>belgian blue - CORE</v>
      </c>
      <c r="G33" s="327"/>
      <c r="H33" s="9"/>
      <c r="I33" s="9"/>
      <c r="J33" s="9"/>
      <c r="K33" s="9"/>
      <c r="L33" s="9"/>
      <c r="M33" s="9"/>
      <c r="N33" s="9"/>
      <c r="O33" s="10"/>
      <c r="P33" s="188">
        <f t="shared" si="4"/>
        <v>0</v>
      </c>
      <c r="Q33" s="221">
        <f t="shared" si="5"/>
        <v>0</v>
      </c>
      <c r="R33" s="43"/>
      <c r="S33" s="25"/>
      <c r="T33" s="25"/>
    </row>
    <row r="34" spans="1:20" x14ac:dyDescent="0.25">
      <c r="A34" s="28"/>
      <c r="B34" s="86" t="s">
        <v>809</v>
      </c>
      <c r="C34" s="26" t="str">
        <f t="shared" si="0"/>
        <v>Espresso 2 Bibshort</v>
      </c>
      <c r="D34" s="87">
        <f t="shared" si="1"/>
        <v>100</v>
      </c>
      <c r="E34" s="87">
        <f t="shared" si="2"/>
        <v>200</v>
      </c>
      <c r="F34" s="4" t="str">
        <f t="shared" si="6"/>
        <v>deep bordeaux</v>
      </c>
      <c r="G34" s="327"/>
      <c r="H34" s="9"/>
      <c r="I34" s="9"/>
      <c r="J34" s="9"/>
      <c r="K34" s="9"/>
      <c r="L34" s="9"/>
      <c r="M34" s="9"/>
      <c r="N34" s="9"/>
      <c r="O34" s="10"/>
      <c r="P34" s="188">
        <f t="shared" si="4"/>
        <v>0</v>
      </c>
      <c r="Q34" s="221">
        <f t="shared" si="5"/>
        <v>0</v>
      </c>
      <c r="R34" s="43"/>
      <c r="S34" s="25"/>
      <c r="T34" s="25"/>
    </row>
    <row r="35" spans="1:20" ht="15.75" thickBot="1" x14ac:dyDescent="0.3">
      <c r="A35" s="28"/>
      <c r="B35" s="88" t="s">
        <v>810</v>
      </c>
      <c r="C35" s="89" t="str">
        <f t="shared" si="0"/>
        <v>Espresso 2 Bibshort</v>
      </c>
      <c r="D35" s="90">
        <f t="shared" si="1"/>
        <v>100</v>
      </c>
      <c r="E35" s="90">
        <f t="shared" si="2"/>
        <v>200</v>
      </c>
      <c r="F35" s="82" t="str">
        <f t="shared" si="6"/>
        <v>paprika</v>
      </c>
      <c r="G35" s="91"/>
      <c r="H35" s="11"/>
      <c r="I35" s="11"/>
      <c r="J35" s="11"/>
      <c r="K35" s="11"/>
      <c r="L35" s="11"/>
      <c r="M35" s="11"/>
      <c r="N35" s="11"/>
      <c r="O35" s="99"/>
      <c r="P35" s="191">
        <f t="shared" si="4"/>
        <v>0</v>
      </c>
      <c r="Q35" s="222">
        <f t="shared" si="5"/>
        <v>0</v>
      </c>
      <c r="R35" s="43"/>
      <c r="S35" s="25"/>
      <c r="T35" s="25"/>
    </row>
    <row r="36" spans="1:20" ht="15.75" thickBot="1" x14ac:dyDescent="0.3">
      <c r="A36" s="28"/>
      <c r="B36" s="92" t="s">
        <v>811</v>
      </c>
      <c r="C36" s="93" t="str">
        <f t="shared" si="0"/>
        <v>Espresso 2 Short</v>
      </c>
      <c r="D36" s="94">
        <f t="shared" si="1"/>
        <v>90</v>
      </c>
      <c r="E36" s="94">
        <f t="shared" si="2"/>
        <v>180</v>
      </c>
      <c r="F36" s="93" t="str">
        <f t="shared" si="6"/>
        <v>black</v>
      </c>
      <c r="G36" s="63"/>
      <c r="H36" s="12"/>
      <c r="I36" s="12"/>
      <c r="J36" s="12"/>
      <c r="K36" s="12"/>
      <c r="L36" s="12"/>
      <c r="M36" s="12"/>
      <c r="N36" s="12"/>
      <c r="O36" s="100"/>
      <c r="P36" s="192">
        <f t="shared" si="4"/>
        <v>0</v>
      </c>
      <c r="Q36" s="223">
        <f t="shared" si="5"/>
        <v>0</v>
      </c>
      <c r="R36" s="43"/>
      <c r="S36" s="25"/>
      <c r="T36" s="25"/>
    </row>
    <row r="37" spans="1:20" ht="15.75" thickBot="1" x14ac:dyDescent="0.3">
      <c r="A37" s="28"/>
      <c r="B37" s="92" t="s">
        <v>812</v>
      </c>
      <c r="C37" s="93" t="str">
        <f t="shared" si="0"/>
        <v>Endurance 4 Bibshort</v>
      </c>
      <c r="D37" s="94">
        <f t="shared" si="1"/>
        <v>87.5</v>
      </c>
      <c r="E37" s="94">
        <f t="shared" si="2"/>
        <v>175</v>
      </c>
      <c r="F37" s="93" t="str">
        <f t="shared" si="6"/>
        <v>black - CORE</v>
      </c>
      <c r="G37" s="63"/>
      <c r="H37" s="12"/>
      <c r="I37" s="12"/>
      <c r="J37" s="12"/>
      <c r="K37" s="12"/>
      <c r="L37" s="12"/>
      <c r="M37" s="12"/>
      <c r="N37" s="12"/>
      <c r="O37" s="100"/>
      <c r="P37" s="192">
        <f t="shared" si="4"/>
        <v>0</v>
      </c>
      <c r="Q37" s="223">
        <f t="shared" si="5"/>
        <v>0</v>
      </c>
      <c r="R37" s="43"/>
      <c r="S37" s="25"/>
      <c r="T37" s="25"/>
    </row>
    <row r="38" spans="1:20" ht="15.75" thickBot="1" x14ac:dyDescent="0.3">
      <c r="A38" s="28"/>
      <c r="B38" s="92" t="s">
        <v>813</v>
      </c>
      <c r="C38" s="93" t="str">
        <f t="shared" si="0"/>
        <v>Endurance 4 Short</v>
      </c>
      <c r="D38" s="94">
        <f t="shared" si="1"/>
        <v>77.5</v>
      </c>
      <c r="E38" s="94">
        <f t="shared" si="2"/>
        <v>155</v>
      </c>
      <c r="F38" s="93" t="str">
        <f t="shared" si="6"/>
        <v>black</v>
      </c>
      <c r="G38" s="63"/>
      <c r="H38" s="12"/>
      <c r="I38" s="12"/>
      <c r="J38" s="12"/>
      <c r="K38" s="12"/>
      <c r="L38" s="12"/>
      <c r="M38" s="12"/>
      <c r="N38" s="12"/>
      <c r="O38" s="100"/>
      <c r="P38" s="192">
        <f t="shared" si="4"/>
        <v>0</v>
      </c>
      <c r="Q38" s="223">
        <f t="shared" si="5"/>
        <v>0</v>
      </c>
      <c r="R38" s="43"/>
      <c r="S38" s="25"/>
      <c r="T38" s="25"/>
    </row>
    <row r="39" spans="1:20" x14ac:dyDescent="0.25">
      <c r="A39" s="28"/>
      <c r="B39" s="83" t="s">
        <v>368</v>
      </c>
      <c r="C39" s="81" t="str">
        <f t="shared" si="0"/>
        <v>Competizione 2 Bibshort</v>
      </c>
      <c r="D39" s="84">
        <f t="shared" si="1"/>
        <v>75</v>
      </c>
      <c r="E39" s="84">
        <f t="shared" si="2"/>
        <v>150</v>
      </c>
      <c r="F39" s="81" t="str">
        <f t="shared" si="6"/>
        <v>black - CORE</v>
      </c>
      <c r="G39" s="85"/>
      <c r="H39" s="8"/>
      <c r="I39" s="8"/>
      <c r="J39" s="8"/>
      <c r="K39" s="8"/>
      <c r="L39" s="8"/>
      <c r="M39" s="8"/>
      <c r="N39" s="8"/>
      <c r="O39" s="98"/>
      <c r="P39" s="190">
        <f t="shared" si="4"/>
        <v>0</v>
      </c>
      <c r="Q39" s="220">
        <f t="shared" si="5"/>
        <v>0</v>
      </c>
      <c r="R39" s="43"/>
      <c r="S39" s="25"/>
      <c r="T39" s="25"/>
    </row>
    <row r="40" spans="1:20" x14ac:dyDescent="0.25">
      <c r="A40" s="28"/>
      <c r="B40" s="86" t="s">
        <v>799</v>
      </c>
      <c r="C40" s="26" t="str">
        <f t="shared" si="0"/>
        <v>Competizione 2 Bibshort</v>
      </c>
      <c r="D40" s="87">
        <f t="shared" si="1"/>
        <v>75</v>
      </c>
      <c r="E40" s="87">
        <f t="shared" si="2"/>
        <v>150</v>
      </c>
      <c r="F40" s="4" t="str">
        <f t="shared" si="6"/>
        <v>smoky gray</v>
      </c>
      <c r="G40" s="327"/>
      <c r="H40" s="9"/>
      <c r="I40" s="9"/>
      <c r="J40" s="9"/>
      <c r="K40" s="9"/>
      <c r="L40" s="9"/>
      <c r="M40" s="9"/>
      <c r="N40" s="9"/>
      <c r="O40" s="10"/>
      <c r="P40" s="188">
        <f t="shared" si="4"/>
        <v>0</v>
      </c>
      <c r="Q40" s="221">
        <f t="shared" si="5"/>
        <v>0</v>
      </c>
      <c r="R40" s="43"/>
      <c r="S40" s="25"/>
      <c r="T40" s="25"/>
    </row>
    <row r="41" spans="1:20" x14ac:dyDescent="0.25">
      <c r="A41" s="28"/>
      <c r="B41" s="86" t="s">
        <v>369</v>
      </c>
      <c r="C41" s="26" t="str">
        <f t="shared" si="0"/>
        <v>Competizione 2 Bibshort</v>
      </c>
      <c r="D41" s="87">
        <f t="shared" si="1"/>
        <v>75</v>
      </c>
      <c r="E41" s="87">
        <f t="shared" si="2"/>
        <v>150</v>
      </c>
      <c r="F41" s="4" t="str">
        <f t="shared" si="6"/>
        <v>dark gray</v>
      </c>
      <c r="G41" s="327"/>
      <c r="H41" s="9"/>
      <c r="I41" s="9"/>
      <c r="J41" s="9"/>
      <c r="K41" s="9"/>
      <c r="L41" s="9"/>
      <c r="M41" s="9"/>
      <c r="N41" s="9"/>
      <c r="O41" s="10"/>
      <c r="P41" s="188">
        <f t="shared" si="4"/>
        <v>0</v>
      </c>
      <c r="Q41" s="221">
        <f t="shared" si="5"/>
        <v>0</v>
      </c>
      <c r="R41" s="43"/>
      <c r="S41" s="25"/>
      <c r="T41" s="25"/>
    </row>
    <row r="42" spans="1:20" ht="15.75" thickBot="1" x14ac:dyDescent="0.3">
      <c r="A42" s="28"/>
      <c r="B42" s="116" t="s">
        <v>370</v>
      </c>
      <c r="C42" s="89" t="str">
        <f t="shared" si="0"/>
        <v>Competizione 2 Bibshort</v>
      </c>
      <c r="D42" s="90">
        <f t="shared" si="1"/>
        <v>75</v>
      </c>
      <c r="E42" s="90">
        <f t="shared" si="2"/>
        <v>150</v>
      </c>
      <c r="F42" s="82" t="str">
        <f t="shared" si="6"/>
        <v>belgian blue</v>
      </c>
      <c r="G42" s="91"/>
      <c r="H42" s="11"/>
      <c r="I42" s="11"/>
      <c r="J42" s="11"/>
      <c r="K42" s="11"/>
      <c r="L42" s="11"/>
      <c r="M42" s="11"/>
      <c r="N42" s="11"/>
      <c r="O42" s="99"/>
      <c r="P42" s="191">
        <f t="shared" si="4"/>
        <v>0</v>
      </c>
      <c r="Q42" s="222">
        <f t="shared" si="5"/>
        <v>0</v>
      </c>
      <c r="R42" s="43"/>
      <c r="S42" s="25"/>
      <c r="T42" s="25"/>
    </row>
    <row r="43" spans="1:20" x14ac:dyDescent="0.25">
      <c r="A43" s="28"/>
      <c r="B43" s="83" t="s">
        <v>814</v>
      </c>
      <c r="C43" s="81" t="str">
        <f t="shared" si="0"/>
        <v>Competizione 2 Kit Bibshort</v>
      </c>
      <c r="D43" s="84">
        <f t="shared" si="1"/>
        <v>75</v>
      </c>
      <c r="E43" s="84">
        <f t="shared" si="2"/>
        <v>150</v>
      </c>
      <c r="F43" s="81" t="str">
        <f t="shared" si="6"/>
        <v>black</v>
      </c>
      <c r="G43" s="85"/>
      <c r="H43" s="8"/>
      <c r="I43" s="8"/>
      <c r="J43" s="8"/>
      <c r="K43" s="8"/>
      <c r="L43" s="8"/>
      <c r="M43" s="8"/>
      <c r="N43" s="8"/>
      <c r="O43" s="98"/>
      <c r="P43" s="190">
        <f t="shared" si="4"/>
        <v>0</v>
      </c>
      <c r="Q43" s="220">
        <f t="shared" si="5"/>
        <v>0</v>
      </c>
      <c r="R43" s="43"/>
      <c r="S43" s="25"/>
      <c r="T43" s="25"/>
    </row>
    <row r="44" spans="1:20" x14ac:dyDescent="0.25">
      <c r="A44" s="28"/>
      <c r="B44" s="86" t="s">
        <v>815</v>
      </c>
      <c r="C44" s="26" t="str">
        <f t="shared" si="0"/>
        <v>Competizione 2 Kit Bibshort</v>
      </c>
      <c r="D44" s="87">
        <f t="shared" si="1"/>
        <v>75</v>
      </c>
      <c r="E44" s="87">
        <f t="shared" si="2"/>
        <v>150</v>
      </c>
      <c r="F44" s="4" t="str">
        <f t="shared" si="6"/>
        <v>clay</v>
      </c>
      <c r="G44" s="327"/>
      <c r="H44" s="9"/>
      <c r="I44" s="9"/>
      <c r="J44" s="9"/>
      <c r="K44" s="9"/>
      <c r="L44" s="9"/>
      <c r="M44" s="9"/>
      <c r="N44" s="9"/>
      <c r="O44" s="10"/>
      <c r="P44" s="188">
        <f t="shared" si="4"/>
        <v>0</v>
      </c>
      <c r="Q44" s="221">
        <f t="shared" si="5"/>
        <v>0</v>
      </c>
      <c r="R44" s="43"/>
      <c r="S44" s="25"/>
      <c r="T44" s="25"/>
    </row>
    <row r="45" spans="1:20" x14ac:dyDescent="0.25">
      <c r="A45" s="28"/>
      <c r="B45" s="86" t="s">
        <v>816</v>
      </c>
      <c r="C45" s="26" t="str">
        <f t="shared" si="0"/>
        <v>Competizione 2 Kit Bibshort</v>
      </c>
      <c r="D45" s="87">
        <f t="shared" si="1"/>
        <v>75</v>
      </c>
      <c r="E45" s="87">
        <f t="shared" si="2"/>
        <v>150</v>
      </c>
      <c r="F45" s="4" t="str">
        <f t="shared" si="6"/>
        <v>twilight blue</v>
      </c>
      <c r="G45" s="327"/>
      <c r="H45" s="9"/>
      <c r="I45" s="9"/>
      <c r="J45" s="9"/>
      <c r="K45" s="9"/>
      <c r="L45" s="9"/>
      <c r="M45" s="9"/>
      <c r="N45" s="9"/>
      <c r="O45" s="10"/>
      <c r="P45" s="188">
        <f t="shared" si="4"/>
        <v>0</v>
      </c>
      <c r="Q45" s="221">
        <f t="shared" si="5"/>
        <v>0</v>
      </c>
      <c r="R45" s="43"/>
      <c r="S45" s="25"/>
      <c r="T45" s="25"/>
    </row>
    <row r="46" spans="1:20" ht="15.75" thickBot="1" x14ac:dyDescent="0.3">
      <c r="A46" s="28"/>
      <c r="B46" s="88" t="s">
        <v>817</v>
      </c>
      <c r="C46" s="89" t="str">
        <f t="shared" si="0"/>
        <v>Competizione 2 Kit Bibshort</v>
      </c>
      <c r="D46" s="90">
        <f t="shared" si="1"/>
        <v>75</v>
      </c>
      <c r="E46" s="90">
        <f t="shared" si="2"/>
        <v>150</v>
      </c>
      <c r="F46" s="82" t="str">
        <f t="shared" si="6"/>
        <v>dark night shade</v>
      </c>
      <c r="G46" s="91"/>
      <c r="H46" s="11"/>
      <c r="I46" s="11"/>
      <c r="J46" s="11"/>
      <c r="K46" s="11"/>
      <c r="L46" s="11"/>
      <c r="M46" s="11"/>
      <c r="N46" s="11"/>
      <c r="O46" s="99"/>
      <c r="P46" s="191">
        <f t="shared" si="4"/>
        <v>0</v>
      </c>
      <c r="Q46" s="222">
        <f t="shared" ref="Q46" si="7">P46*D46</f>
        <v>0</v>
      </c>
      <c r="R46" s="43"/>
      <c r="S46" s="25"/>
      <c r="T46" s="25"/>
    </row>
    <row r="47" spans="1:20" ht="15.75" thickBot="1" x14ac:dyDescent="0.3">
      <c r="A47" s="28"/>
      <c r="B47" s="123" t="s">
        <v>372</v>
      </c>
      <c r="C47" s="93" t="str">
        <f t="shared" si="0"/>
        <v>Competizione 2 Short</v>
      </c>
      <c r="D47" s="94">
        <f t="shared" si="1"/>
        <v>65</v>
      </c>
      <c r="E47" s="94">
        <f t="shared" si="2"/>
        <v>130</v>
      </c>
      <c r="F47" s="93" t="str">
        <f t="shared" si="6"/>
        <v>black</v>
      </c>
      <c r="G47" s="63"/>
      <c r="H47" s="12"/>
      <c r="I47" s="12"/>
      <c r="J47" s="12"/>
      <c r="K47" s="12"/>
      <c r="L47" s="12"/>
      <c r="M47" s="12"/>
      <c r="N47" s="12"/>
      <c r="O47" s="100"/>
      <c r="P47" s="192">
        <f t="shared" si="4"/>
        <v>0</v>
      </c>
      <c r="Q47" s="223">
        <f t="shared" ref="Q47:Q58" si="8">P47*D47</f>
        <v>0</v>
      </c>
      <c r="R47" s="43"/>
      <c r="S47" s="25"/>
      <c r="T47" s="25"/>
    </row>
    <row r="48" spans="1:20" x14ac:dyDescent="0.25">
      <c r="A48" s="28"/>
      <c r="B48" s="83" t="s">
        <v>251</v>
      </c>
      <c r="C48" s="81" t="str">
        <f t="shared" si="0"/>
        <v>Entrata 2 Bibshort</v>
      </c>
      <c r="D48" s="84">
        <f t="shared" si="1"/>
        <v>60</v>
      </c>
      <c r="E48" s="84">
        <f t="shared" si="2"/>
        <v>120</v>
      </c>
      <c r="F48" s="81" t="str">
        <f t="shared" ref="F48:F53" si="9">VLOOKUP(B48,ColorLookup,6,FALSE)</f>
        <v>black</v>
      </c>
      <c r="G48" s="85"/>
      <c r="H48" s="8"/>
      <c r="I48" s="8"/>
      <c r="J48" s="8"/>
      <c r="K48" s="8"/>
      <c r="L48" s="8"/>
      <c r="M48" s="8"/>
      <c r="N48" s="8"/>
      <c r="O48" s="98"/>
      <c r="P48" s="190">
        <f t="shared" si="4"/>
        <v>0</v>
      </c>
      <c r="Q48" s="220">
        <f t="shared" si="8"/>
        <v>0</v>
      </c>
      <c r="R48" s="43"/>
      <c r="S48" s="25"/>
      <c r="T48" s="25"/>
    </row>
    <row r="49" spans="1:20" ht="15.75" thickBot="1" x14ac:dyDescent="0.3">
      <c r="A49" s="28"/>
      <c r="B49" s="88" t="s">
        <v>252</v>
      </c>
      <c r="C49" s="89" t="str">
        <f t="shared" si="0"/>
        <v>Entrata 2 Bibshort</v>
      </c>
      <c r="D49" s="90">
        <f t="shared" si="1"/>
        <v>60</v>
      </c>
      <c r="E49" s="90">
        <f t="shared" si="2"/>
        <v>120</v>
      </c>
      <c r="F49" s="82" t="str">
        <f>VLOOKUP(B49,ColorLookup,6,FALSE)</f>
        <v>belgian blue</v>
      </c>
      <c r="G49" s="91"/>
      <c r="H49" s="11"/>
      <c r="I49" s="11"/>
      <c r="J49" s="11"/>
      <c r="K49" s="11"/>
      <c r="L49" s="11"/>
      <c r="M49" s="11"/>
      <c r="N49" s="11"/>
      <c r="O49" s="99"/>
      <c r="P49" s="191">
        <f t="shared" si="4"/>
        <v>0</v>
      </c>
      <c r="Q49" s="222">
        <f t="shared" si="8"/>
        <v>0</v>
      </c>
      <c r="R49" s="43"/>
      <c r="S49" s="25"/>
      <c r="T49" s="25"/>
    </row>
    <row r="50" spans="1:20" ht="15.75" thickBot="1" x14ac:dyDescent="0.3">
      <c r="A50" s="28"/>
      <c r="B50" s="92" t="s">
        <v>253</v>
      </c>
      <c r="C50" s="93" t="str">
        <f t="shared" si="0"/>
        <v>Entrata 2 Short</v>
      </c>
      <c r="D50" s="94">
        <f t="shared" si="1"/>
        <v>55</v>
      </c>
      <c r="E50" s="94">
        <f t="shared" si="2"/>
        <v>110</v>
      </c>
      <c r="F50" s="93" t="str">
        <f>VLOOKUP(B50,ColorLookup,10,FALSE)</f>
        <v>black - CORE</v>
      </c>
      <c r="G50" s="63"/>
      <c r="H50" s="12"/>
      <c r="I50" s="12"/>
      <c r="J50" s="12"/>
      <c r="K50" s="12"/>
      <c r="L50" s="12"/>
      <c r="M50" s="12"/>
      <c r="N50" s="12"/>
      <c r="O50" s="100"/>
      <c r="P50" s="192">
        <f t="shared" si="4"/>
        <v>0</v>
      </c>
      <c r="Q50" s="223">
        <f t="shared" si="8"/>
        <v>0</v>
      </c>
      <c r="R50" s="43"/>
      <c r="S50" s="25"/>
      <c r="T50" s="25"/>
    </row>
    <row r="51" spans="1:20" ht="15.75" thickBot="1" x14ac:dyDescent="0.3">
      <c r="A51" s="28"/>
      <c r="B51" s="92" t="s">
        <v>254</v>
      </c>
      <c r="C51" s="93" t="str">
        <f t="shared" si="0"/>
        <v>Entrata 2 Bibknicker</v>
      </c>
      <c r="D51" s="94">
        <f t="shared" si="1"/>
        <v>62.5</v>
      </c>
      <c r="E51" s="94">
        <f t="shared" si="2"/>
        <v>125</v>
      </c>
      <c r="F51" s="93" t="str">
        <f t="shared" si="9"/>
        <v>black</v>
      </c>
      <c r="G51" s="63"/>
      <c r="H51" s="12"/>
      <c r="I51" s="12"/>
      <c r="J51" s="12"/>
      <c r="K51" s="12"/>
      <c r="L51" s="12"/>
      <c r="M51" s="12"/>
      <c r="N51" s="12"/>
      <c r="O51" s="100"/>
      <c r="P51" s="192">
        <f t="shared" si="4"/>
        <v>0</v>
      </c>
      <c r="Q51" s="223">
        <f t="shared" si="8"/>
        <v>0</v>
      </c>
      <c r="R51" s="43"/>
      <c r="S51" s="25"/>
      <c r="T51" s="25"/>
    </row>
    <row r="52" spans="1:20" x14ac:dyDescent="0.25">
      <c r="A52" s="28"/>
      <c r="B52" s="83" t="s">
        <v>202</v>
      </c>
      <c r="C52" s="81" t="str">
        <f t="shared" si="0"/>
        <v>Superleggera Bibshort</v>
      </c>
      <c r="D52" s="84">
        <f t="shared" si="1"/>
        <v>125</v>
      </c>
      <c r="E52" s="84">
        <f t="shared" si="2"/>
        <v>250</v>
      </c>
      <c r="F52" s="81" t="str">
        <f t="shared" si="9"/>
        <v>black</v>
      </c>
      <c r="G52" s="85"/>
      <c r="H52" s="8"/>
      <c r="I52" s="8"/>
      <c r="J52" s="8"/>
      <c r="K52" s="8"/>
      <c r="L52" s="8"/>
      <c r="M52" s="8"/>
      <c r="N52" s="8"/>
      <c r="O52" s="98"/>
      <c r="P52" s="190">
        <f t="shared" si="4"/>
        <v>0</v>
      </c>
      <c r="Q52" s="220">
        <f t="shared" si="8"/>
        <v>0</v>
      </c>
      <c r="R52" s="43"/>
      <c r="S52" s="25"/>
      <c r="T52" s="25"/>
    </row>
    <row r="53" spans="1:20" ht="15.75" thickBot="1" x14ac:dyDescent="0.3">
      <c r="A53" s="28"/>
      <c r="B53" s="88" t="s">
        <v>250</v>
      </c>
      <c r="C53" s="89" t="str">
        <f t="shared" si="0"/>
        <v>Superleggera Bibshort</v>
      </c>
      <c r="D53" s="90">
        <f t="shared" si="1"/>
        <v>125</v>
      </c>
      <c r="E53" s="90">
        <f t="shared" si="2"/>
        <v>250</v>
      </c>
      <c r="F53" s="82" t="str">
        <f t="shared" si="9"/>
        <v>belgian blue</v>
      </c>
      <c r="G53" s="91"/>
      <c r="H53" s="11"/>
      <c r="I53" s="11"/>
      <c r="J53" s="11"/>
      <c r="K53" s="11"/>
      <c r="L53" s="11"/>
      <c r="M53" s="11"/>
      <c r="N53" s="11"/>
      <c r="O53" s="99"/>
      <c r="P53" s="191">
        <f t="shared" si="4"/>
        <v>0</v>
      </c>
      <c r="Q53" s="222">
        <f t="shared" si="8"/>
        <v>0</v>
      </c>
      <c r="R53" s="43"/>
      <c r="S53" s="25"/>
      <c r="T53" s="25"/>
    </row>
    <row r="54" spans="1:20" x14ac:dyDescent="0.25">
      <c r="A54" s="28"/>
      <c r="B54" s="83" t="s">
        <v>365</v>
      </c>
      <c r="C54" s="81" t="str">
        <f t="shared" si="0"/>
        <v>A/C Bibshort</v>
      </c>
      <c r="D54" s="84">
        <f t="shared" si="1"/>
        <v>95</v>
      </c>
      <c r="E54" s="84">
        <f t="shared" si="2"/>
        <v>190</v>
      </c>
      <c r="F54" s="81" t="str">
        <f>VLOOKUP(B54,ColorLookup,10,FALSE)</f>
        <v>black</v>
      </c>
      <c r="G54" s="85"/>
      <c r="H54" s="8"/>
      <c r="I54" s="8"/>
      <c r="J54" s="8"/>
      <c r="K54" s="8"/>
      <c r="L54" s="8"/>
      <c r="M54" s="8"/>
      <c r="N54" s="8"/>
      <c r="O54" s="98"/>
      <c r="P54" s="190">
        <f t="shared" si="4"/>
        <v>0</v>
      </c>
      <c r="Q54" s="220">
        <f t="shared" si="8"/>
        <v>0</v>
      </c>
      <c r="R54" s="43"/>
      <c r="S54" s="25"/>
      <c r="T54" s="25"/>
    </row>
    <row r="55" spans="1:20" ht="15.75" thickBot="1" x14ac:dyDescent="0.3">
      <c r="A55" s="28"/>
      <c r="B55" s="88" t="s">
        <v>366</v>
      </c>
      <c r="C55" s="89" t="str">
        <f t="shared" si="0"/>
        <v>A/C Bibshort</v>
      </c>
      <c r="D55" s="90">
        <f t="shared" si="1"/>
        <v>95</v>
      </c>
      <c r="E55" s="90">
        <f t="shared" si="2"/>
        <v>190</v>
      </c>
      <c r="F55" s="82" t="str">
        <f>VLOOKUP(B55,ColorLookup,10,FALSE)</f>
        <v>belgian blue</v>
      </c>
      <c r="G55" s="91"/>
      <c r="H55" s="11"/>
      <c r="I55" s="11"/>
      <c r="J55" s="11"/>
      <c r="K55" s="11"/>
      <c r="L55" s="11"/>
      <c r="M55" s="11"/>
      <c r="N55" s="11"/>
      <c r="O55" s="99"/>
      <c r="P55" s="191">
        <f t="shared" si="4"/>
        <v>0</v>
      </c>
      <c r="Q55" s="222">
        <f t="shared" si="8"/>
        <v>0</v>
      </c>
      <c r="R55" s="43"/>
      <c r="S55" s="25"/>
      <c r="T55" s="25"/>
    </row>
    <row r="56" spans="1:20" ht="15.75" thickBot="1" x14ac:dyDescent="0.3">
      <c r="A56" s="28"/>
      <c r="B56" s="123" t="s">
        <v>390</v>
      </c>
      <c r="C56" s="93" t="str">
        <f t="shared" si="0"/>
        <v>Unlimited Endurance Bibshort</v>
      </c>
      <c r="D56" s="94">
        <f t="shared" si="1"/>
        <v>105</v>
      </c>
      <c r="E56" s="94">
        <f t="shared" si="2"/>
        <v>210</v>
      </c>
      <c r="F56" s="93" t="str">
        <f>VLOOKUP(B56,ColorLookup,10,FALSE)</f>
        <v>black</v>
      </c>
      <c r="G56" s="63"/>
      <c r="H56" s="12"/>
      <c r="I56" s="12"/>
      <c r="J56" s="12"/>
      <c r="K56" s="12"/>
      <c r="L56" s="12"/>
      <c r="M56" s="12"/>
      <c r="N56" s="12"/>
      <c r="O56" s="100"/>
      <c r="P56" s="192">
        <f t="shared" si="4"/>
        <v>0</v>
      </c>
      <c r="Q56" s="223">
        <f t="shared" si="8"/>
        <v>0</v>
      </c>
      <c r="R56" s="43"/>
      <c r="S56" s="25"/>
      <c r="T56" s="25"/>
    </row>
    <row r="57" spans="1:20" x14ac:dyDescent="0.25">
      <c r="A57" s="28"/>
      <c r="B57" s="83" t="s">
        <v>818</v>
      </c>
      <c r="C57" s="81" t="str">
        <f t="shared" si="0"/>
        <v>Unlimited 2 Cargo Bibshort</v>
      </c>
      <c r="D57" s="84">
        <f t="shared" si="1"/>
        <v>82.5</v>
      </c>
      <c r="E57" s="84">
        <f t="shared" si="2"/>
        <v>165</v>
      </c>
      <c r="F57" s="81" t="str">
        <f>VLOOKUP(B57,ColorLookup,10,FALSE)</f>
        <v>black</v>
      </c>
      <c r="G57" s="85"/>
      <c r="H57" s="8"/>
      <c r="I57" s="8"/>
      <c r="J57" s="8"/>
      <c r="K57" s="8"/>
      <c r="L57" s="8"/>
      <c r="M57" s="8"/>
      <c r="N57" s="8"/>
      <c r="O57" s="98"/>
      <c r="P57" s="190">
        <f t="shared" si="4"/>
        <v>0</v>
      </c>
      <c r="Q57" s="220">
        <f t="shared" si="8"/>
        <v>0</v>
      </c>
      <c r="R57" s="43"/>
      <c r="S57" s="25"/>
      <c r="T57" s="25"/>
    </row>
    <row r="58" spans="1:20" ht="15.75" thickBot="1" x14ac:dyDescent="0.3">
      <c r="A58" s="28"/>
      <c r="B58" s="88" t="s">
        <v>819</v>
      </c>
      <c r="C58" s="89" t="str">
        <f t="shared" si="0"/>
        <v>Unlimited 2 Cargo Bibshort</v>
      </c>
      <c r="D58" s="90">
        <f t="shared" si="1"/>
        <v>82.5</v>
      </c>
      <c r="E58" s="90">
        <f t="shared" si="2"/>
        <v>165</v>
      </c>
      <c r="F58" s="82" t="str">
        <f>VLOOKUP(B58,ColorLookup,10,FALSE)</f>
        <v>smoky gray</v>
      </c>
      <c r="G58" s="91"/>
      <c r="H58" s="11"/>
      <c r="I58" s="11"/>
      <c r="J58" s="11"/>
      <c r="K58" s="11"/>
      <c r="L58" s="11"/>
      <c r="M58" s="11"/>
      <c r="N58" s="11"/>
      <c r="O58" s="99"/>
      <c r="P58" s="191">
        <f t="shared" si="4"/>
        <v>0</v>
      </c>
      <c r="Q58" s="222">
        <f t="shared" si="8"/>
        <v>0</v>
      </c>
      <c r="R58" s="43"/>
      <c r="S58" s="25"/>
      <c r="T58" s="25"/>
    </row>
    <row r="59" spans="1:20" x14ac:dyDescent="0.25">
      <c r="A59" s="28"/>
      <c r="B59" s="107" t="s">
        <v>392</v>
      </c>
      <c r="C59" s="81" t="str">
        <f t="shared" ref="C59:C60" si="10">VLOOKUP(INT(MID(B59,2,LEN(B59)-4)),StyleInfo,8,FALSE)</f>
        <v>Unlimited Adventure Baggy Short</v>
      </c>
      <c r="D59" s="84">
        <f t="shared" ref="D59:D60" si="11">VLOOKUP(INT(MID(B59,2,LEN(B59)-4)),StyleInfo,3,FALSE)</f>
        <v>50</v>
      </c>
      <c r="E59" s="84">
        <f t="shared" ref="E59:E60" si="12">VLOOKUP(INT(MID(B59,2,LEN(B59)-4)),StyleInfo,4,FALSE)</f>
        <v>100</v>
      </c>
      <c r="F59" s="81" t="str">
        <f t="shared" ref="F59:F73" si="13">VLOOKUP(B59,ColorLookup,10,FALSE)</f>
        <v>black</v>
      </c>
      <c r="G59" s="85"/>
      <c r="H59" s="8"/>
      <c r="I59" s="8"/>
      <c r="J59" s="8"/>
      <c r="K59" s="8"/>
      <c r="L59" s="8"/>
      <c r="M59" s="8"/>
      <c r="N59" s="8"/>
      <c r="O59" s="98"/>
      <c r="P59" s="190">
        <f t="shared" ref="P59:P60" si="14">SUM(H59:N59)</f>
        <v>0</v>
      </c>
      <c r="Q59" s="220">
        <f t="shared" ref="Q59:Q60" si="15">P59*D59</f>
        <v>0</v>
      </c>
      <c r="R59" s="43"/>
      <c r="S59" s="25"/>
      <c r="T59" s="25"/>
    </row>
    <row r="60" spans="1:20" ht="15.75" thickBot="1" x14ac:dyDescent="0.3">
      <c r="A60" s="28"/>
      <c r="B60" s="116" t="s">
        <v>393</v>
      </c>
      <c r="C60" s="89" t="str">
        <f t="shared" si="10"/>
        <v>Unlimited Adventure Baggy Short</v>
      </c>
      <c r="D60" s="90">
        <f t="shared" si="11"/>
        <v>50</v>
      </c>
      <c r="E60" s="90">
        <f t="shared" si="12"/>
        <v>100</v>
      </c>
      <c r="F60" s="82" t="str">
        <f t="shared" si="13"/>
        <v>deep mocha</v>
      </c>
      <c r="G60" s="91"/>
      <c r="H60" s="11"/>
      <c r="I60" s="11"/>
      <c r="J60" s="11"/>
      <c r="K60" s="11"/>
      <c r="L60" s="11"/>
      <c r="M60" s="11"/>
      <c r="N60" s="11"/>
      <c r="O60" s="99"/>
      <c r="P60" s="191">
        <f t="shared" si="14"/>
        <v>0</v>
      </c>
      <c r="Q60" s="222">
        <f t="shared" si="15"/>
        <v>0</v>
      </c>
      <c r="R60" s="43"/>
      <c r="S60" s="25"/>
      <c r="T60" s="25"/>
    </row>
    <row r="61" spans="1:20" ht="15.75" thickBot="1" x14ac:dyDescent="0.3">
      <c r="A61" s="28"/>
      <c r="B61" s="92" t="s">
        <v>374</v>
      </c>
      <c r="C61" s="93" t="str">
        <f t="shared" ref="C61" si="16">VLOOKUP(INT(MID(B61,2,LEN(B61)-4)),StyleInfo,8,FALSE)</f>
        <v>Cento Short</v>
      </c>
      <c r="D61" s="94">
        <f t="shared" ref="D61" si="17">VLOOKUP(INT(MID(B61,2,LEN(B61)-4)),StyleInfo,3,FALSE)</f>
        <v>45</v>
      </c>
      <c r="E61" s="94">
        <f t="shared" ref="E61" si="18">VLOOKUP(INT(MID(B61,2,LEN(B61)-4)),StyleInfo,4,FALSE)</f>
        <v>89.99</v>
      </c>
      <c r="F61" s="93" t="str">
        <f t="shared" ref="F61:F62" si="19">VLOOKUP(B61,ColorLookup,6,FALSE)</f>
        <v>black</v>
      </c>
      <c r="G61" s="63"/>
      <c r="H61" s="37"/>
      <c r="I61" s="12"/>
      <c r="J61" s="12"/>
      <c r="K61" s="12"/>
      <c r="L61" s="12"/>
      <c r="M61" s="12"/>
      <c r="N61" s="12"/>
      <c r="O61" s="100"/>
      <c r="P61" s="192">
        <f>SUM(H61:N61)</f>
        <v>0</v>
      </c>
      <c r="Q61" s="223">
        <f>P61*D61</f>
        <v>0</v>
      </c>
      <c r="R61" s="43"/>
      <c r="S61" s="25"/>
      <c r="T61" s="25"/>
    </row>
    <row r="62" spans="1:20" ht="15.75" thickBot="1" x14ac:dyDescent="0.3">
      <c r="A62" s="28"/>
      <c r="B62" s="92" t="s">
        <v>375</v>
      </c>
      <c r="C62" s="93" t="str">
        <f>VLOOKUP(INT(MID(B62,2,LEN(B62)-4)),StyleInfo,8,FALSE)</f>
        <v xml:space="preserve">Cento Bibshort </v>
      </c>
      <c r="D62" s="94">
        <f>VLOOKUP(INT(MID(B62,2,LEN(B62)-4)),StyleInfo,3,FALSE)</f>
        <v>50</v>
      </c>
      <c r="E62" s="94">
        <f>VLOOKUP(INT(MID(B62,2,LEN(B62)-4)),StyleInfo,4,FALSE)</f>
        <v>99.99</v>
      </c>
      <c r="F62" s="93" t="str">
        <f t="shared" si="19"/>
        <v>black</v>
      </c>
      <c r="G62" s="63"/>
      <c r="H62" s="37"/>
      <c r="I62" s="12"/>
      <c r="J62" s="12"/>
      <c r="K62" s="12"/>
      <c r="L62" s="12"/>
      <c r="M62" s="12"/>
      <c r="N62" s="12"/>
      <c r="O62" s="100"/>
      <c r="P62" s="192">
        <f>SUM(H62:N62)</f>
        <v>0</v>
      </c>
      <c r="Q62" s="223">
        <f t="shared" ref="Q62" si="20">P62*D62</f>
        <v>0</v>
      </c>
      <c r="R62" s="43"/>
      <c r="S62" s="25"/>
      <c r="T62" s="25"/>
    </row>
    <row r="63" spans="1:20" ht="15.75" thickBot="1" x14ac:dyDescent="0.3">
      <c r="A63" s="28"/>
      <c r="B63" s="259" t="s">
        <v>376</v>
      </c>
      <c r="C63" s="330"/>
      <c r="D63" s="331"/>
      <c r="E63" s="331"/>
      <c r="F63" s="330"/>
      <c r="G63" s="328"/>
      <c r="H63" s="328"/>
      <c r="I63" s="329"/>
      <c r="J63" s="329"/>
      <c r="K63" s="329"/>
      <c r="L63" s="329"/>
      <c r="M63" s="329"/>
      <c r="N63" s="329"/>
      <c r="O63" s="332"/>
      <c r="P63" s="333">
        <f>SUM(P56:P60)</f>
        <v>0</v>
      </c>
      <c r="Q63" s="334">
        <f>SUM(Q18:Q62)</f>
        <v>0</v>
      </c>
      <c r="R63" s="43"/>
      <c r="S63" s="25"/>
      <c r="T63" s="25"/>
    </row>
    <row r="64" spans="1:20" ht="15.75" thickBot="1" x14ac:dyDescent="0.3">
      <c r="A64" s="28"/>
      <c r="B64" s="2"/>
      <c r="C64" s="2"/>
      <c r="D64" s="2"/>
      <c r="E64" s="2"/>
      <c r="F64" s="2"/>
      <c r="G64" s="2"/>
      <c r="H64" s="33"/>
      <c r="I64" s="28"/>
      <c r="J64" s="28"/>
      <c r="K64" s="28"/>
      <c r="L64" s="28"/>
      <c r="M64" s="28"/>
      <c r="N64" s="28"/>
      <c r="O64" s="2"/>
      <c r="P64" s="95"/>
      <c r="Q64" s="214"/>
      <c r="R64" s="43"/>
      <c r="S64" s="25"/>
      <c r="T64" s="25"/>
    </row>
    <row r="65" spans="1:20" s="74" customFormat="1" ht="15.75" thickBot="1" x14ac:dyDescent="0.3">
      <c r="A65" s="149"/>
      <c r="B65" s="151" t="s">
        <v>373</v>
      </c>
      <c r="C65" s="152"/>
      <c r="D65" s="153" t="s">
        <v>142</v>
      </c>
      <c r="E65" s="153" t="s">
        <v>143</v>
      </c>
      <c r="F65" s="154" t="s">
        <v>197</v>
      </c>
      <c r="G65" s="154"/>
      <c r="H65" s="156" t="s">
        <v>198</v>
      </c>
      <c r="I65" s="157" t="s">
        <v>102</v>
      </c>
      <c r="J65" s="157" t="s">
        <v>88</v>
      </c>
      <c r="K65" s="157" t="s">
        <v>78</v>
      </c>
      <c r="L65" s="157" t="s">
        <v>199</v>
      </c>
      <c r="M65" s="157" t="s">
        <v>200</v>
      </c>
      <c r="N65" s="157" t="s">
        <v>201</v>
      </c>
      <c r="O65" s="158"/>
      <c r="P65" s="195" t="s">
        <v>195</v>
      </c>
      <c r="Q65" s="224" t="s">
        <v>196</v>
      </c>
      <c r="R65" s="148"/>
    </row>
    <row r="66" spans="1:20" x14ac:dyDescent="0.25">
      <c r="A66" s="28"/>
      <c r="B66" s="107" t="s">
        <v>378</v>
      </c>
      <c r="C66" s="81" t="str">
        <f t="shared" ref="C66" si="21">VLOOKUP(INT(MID(B66,2,LEN(B66)-4)),StyleInfo,8,FALSE)</f>
        <v>Sanremo S Speed Suit</v>
      </c>
      <c r="D66" s="84">
        <f t="shared" ref="D66" si="22">VLOOKUP(INT(MID(B66,2,LEN(B66)-4)),StyleInfo,3,FALSE)</f>
        <v>185</v>
      </c>
      <c r="E66" s="84">
        <f t="shared" ref="E66" si="23">VLOOKUP(INT(MID(B66,2,LEN(B66)-4)),StyleInfo,4,FALSE)</f>
        <v>370</v>
      </c>
      <c r="F66" s="81" t="str">
        <f t="shared" ref="F66:F71" si="24">VLOOKUP(B66,ColorLookup,10,FALSE)</f>
        <v>black</v>
      </c>
      <c r="G66" s="85"/>
      <c r="H66" s="8"/>
      <c r="I66" s="8"/>
      <c r="J66" s="8"/>
      <c r="K66" s="8"/>
      <c r="L66" s="8"/>
      <c r="M66" s="8"/>
      <c r="N66" s="8"/>
      <c r="O66" s="98"/>
      <c r="P66" s="190">
        <f t="shared" ref="P66:P69" si="25">SUM(H66:N66)</f>
        <v>0</v>
      </c>
      <c r="Q66" s="220">
        <f t="shared" ref="Q66:Q71" si="26">P66*D66</f>
        <v>0</v>
      </c>
      <c r="R66" s="43"/>
      <c r="S66" s="25"/>
      <c r="T66" s="25"/>
    </row>
    <row r="67" spans="1:20" ht="15.75" thickBot="1" x14ac:dyDescent="0.3">
      <c r="A67" s="28"/>
      <c r="B67" s="116" t="s">
        <v>820</v>
      </c>
      <c r="C67" s="89" t="str">
        <f t="shared" ref="C67:C74" si="27">VLOOKUP(INT(MID(B67,2,LEN(B67)-4)),StyleInfo,8,FALSE)</f>
        <v>Sanremo S Speed Suit</v>
      </c>
      <c r="D67" s="90">
        <f t="shared" ref="D67:D74" si="28">VLOOKUP(INT(MID(B67,2,LEN(B67)-4)),StyleInfo,3,FALSE)</f>
        <v>185</v>
      </c>
      <c r="E67" s="90">
        <f t="shared" ref="E67:E74" si="29">VLOOKUP(INT(MID(B67,2,LEN(B67)-4)),StyleInfo,4,FALSE)</f>
        <v>370</v>
      </c>
      <c r="F67" s="82" t="str">
        <f t="shared" si="24"/>
        <v>clay/white</v>
      </c>
      <c r="G67" s="91"/>
      <c r="H67" s="11"/>
      <c r="I67" s="11"/>
      <c r="J67" s="11"/>
      <c r="K67" s="11"/>
      <c r="L67" s="11"/>
      <c r="M67" s="11"/>
      <c r="N67" s="11"/>
      <c r="O67" s="99"/>
      <c r="P67" s="191">
        <f t="shared" si="25"/>
        <v>0</v>
      </c>
      <c r="Q67" s="222">
        <f>P67*D67</f>
        <v>0</v>
      </c>
      <c r="R67" s="43"/>
      <c r="S67" s="25"/>
      <c r="T67" s="25"/>
    </row>
    <row r="68" spans="1:20" x14ac:dyDescent="0.25">
      <c r="A68" s="28"/>
      <c r="B68" s="107" t="s">
        <v>821</v>
      </c>
      <c r="C68" s="81" t="str">
        <f t="shared" si="27"/>
        <v>Saturday Morning Skinsuit</v>
      </c>
      <c r="D68" s="84">
        <f t="shared" si="28"/>
        <v>165</v>
      </c>
      <c r="E68" s="84">
        <f t="shared" si="29"/>
        <v>330</v>
      </c>
      <c r="F68" s="81" t="str">
        <f t="shared" si="24"/>
        <v>black/rosa giro/smoky gray</v>
      </c>
      <c r="G68" s="85"/>
      <c r="H68" s="8"/>
      <c r="I68" s="8"/>
      <c r="J68" s="8"/>
      <c r="K68" s="8"/>
      <c r="L68" s="8"/>
      <c r="M68" s="8"/>
      <c r="N68" s="8"/>
      <c r="O68" s="98"/>
      <c r="P68" s="190">
        <f t="shared" si="25"/>
        <v>0</v>
      </c>
      <c r="Q68" s="220">
        <f t="shared" si="26"/>
        <v>0</v>
      </c>
      <c r="R68" s="43"/>
      <c r="S68" s="25"/>
      <c r="T68" s="25"/>
    </row>
    <row r="69" spans="1:20" x14ac:dyDescent="0.25">
      <c r="A69" s="28"/>
      <c r="B69" s="115" t="s">
        <v>822</v>
      </c>
      <c r="C69" s="26" t="str">
        <f t="shared" si="27"/>
        <v>Saturday Morning Skinsuit</v>
      </c>
      <c r="D69" s="87">
        <f t="shared" si="28"/>
        <v>165</v>
      </c>
      <c r="E69" s="87">
        <f t="shared" si="29"/>
        <v>330</v>
      </c>
      <c r="F69" s="4" t="str">
        <f t="shared" si="24"/>
        <v>brilliant orange/vivd orange/smoky gray</v>
      </c>
      <c r="G69" s="327"/>
      <c r="H69" s="9"/>
      <c r="I69" s="9"/>
      <c r="J69" s="9"/>
      <c r="K69" s="9"/>
      <c r="L69" s="9"/>
      <c r="M69" s="9"/>
      <c r="N69" s="9"/>
      <c r="O69" s="10"/>
      <c r="P69" s="188">
        <f t="shared" si="25"/>
        <v>0</v>
      </c>
      <c r="Q69" s="221">
        <f t="shared" si="26"/>
        <v>0</v>
      </c>
      <c r="R69" s="43"/>
      <c r="S69" s="25"/>
      <c r="T69" s="25"/>
    </row>
    <row r="70" spans="1:20" ht="15.75" thickBot="1" x14ac:dyDescent="0.3">
      <c r="A70" s="28"/>
      <c r="B70" s="116" t="s">
        <v>823</v>
      </c>
      <c r="C70" s="89" t="str">
        <f t="shared" si="27"/>
        <v>Saturday Morning Skinsuit</v>
      </c>
      <c r="D70" s="90">
        <f t="shared" si="28"/>
        <v>165</v>
      </c>
      <c r="E70" s="90">
        <f t="shared" si="29"/>
        <v>330</v>
      </c>
      <c r="F70" s="82" t="str">
        <f t="shared" si="24"/>
        <v>belgian blue/white</v>
      </c>
      <c r="G70" s="91"/>
      <c r="H70" s="11"/>
      <c r="I70" s="11"/>
      <c r="J70" s="11"/>
      <c r="K70" s="11"/>
      <c r="L70" s="11"/>
      <c r="M70" s="11"/>
      <c r="N70" s="11"/>
      <c r="O70" s="99"/>
      <c r="P70" s="191">
        <f t="shared" ref="P70:P71" si="30">SUM(H70:N70)</f>
        <v>0</v>
      </c>
      <c r="Q70" s="222">
        <f t="shared" si="26"/>
        <v>0</v>
      </c>
      <c r="R70" s="43"/>
      <c r="S70" s="25"/>
      <c r="T70" s="25"/>
    </row>
    <row r="71" spans="1:20" x14ac:dyDescent="0.25">
      <c r="A71" s="28"/>
      <c r="B71" s="107" t="s">
        <v>824</v>
      </c>
      <c r="C71" s="81" t="str">
        <f t="shared" si="27"/>
        <v>Body Paint V TT Speedsuit</v>
      </c>
      <c r="D71" s="84">
        <f t="shared" si="28"/>
        <v>175</v>
      </c>
      <c r="E71" s="84">
        <f t="shared" si="29"/>
        <v>350</v>
      </c>
      <c r="F71" s="81" t="str">
        <f t="shared" si="24"/>
        <v>black</v>
      </c>
      <c r="G71" s="85"/>
      <c r="H71" s="8"/>
      <c r="I71" s="8"/>
      <c r="J71" s="8"/>
      <c r="K71" s="8"/>
      <c r="L71" s="8"/>
      <c r="M71" s="8"/>
      <c r="N71" s="8"/>
      <c r="O71" s="98"/>
      <c r="P71" s="190">
        <f t="shared" si="30"/>
        <v>0</v>
      </c>
      <c r="Q71" s="220">
        <f t="shared" si="26"/>
        <v>0</v>
      </c>
      <c r="R71" s="43"/>
      <c r="S71" s="25"/>
      <c r="T71" s="25"/>
    </row>
    <row r="72" spans="1:20" ht="15.75" thickBot="1" x14ac:dyDescent="0.3">
      <c r="A72" s="28"/>
      <c r="B72" s="116" t="s">
        <v>825</v>
      </c>
      <c r="C72" s="89" t="str">
        <f t="shared" si="27"/>
        <v>Body Paint V TT Speedsuit</v>
      </c>
      <c r="D72" s="90">
        <f t="shared" si="28"/>
        <v>175</v>
      </c>
      <c r="E72" s="90">
        <f t="shared" si="29"/>
        <v>350</v>
      </c>
      <c r="F72" s="82" t="str">
        <f t="shared" si="13"/>
        <v>silver moon/clay/smoky gray</v>
      </c>
      <c r="G72" s="91"/>
      <c r="H72" s="11"/>
      <c r="I72" s="11"/>
      <c r="J72" s="11"/>
      <c r="K72" s="11"/>
      <c r="L72" s="11"/>
      <c r="M72" s="11"/>
      <c r="N72" s="11"/>
      <c r="O72" s="99"/>
      <c r="P72" s="191">
        <f t="shared" ref="P72:P73" si="31">SUM(H72:N72)</f>
        <v>0</v>
      </c>
      <c r="Q72" s="222">
        <f t="shared" ref="Q72:Q73" si="32">P72*D72</f>
        <v>0</v>
      </c>
      <c r="R72" s="43"/>
      <c r="S72" s="25"/>
      <c r="T72" s="25"/>
    </row>
    <row r="73" spans="1:20" x14ac:dyDescent="0.25">
      <c r="A73" s="28"/>
      <c r="B73" s="107" t="s">
        <v>826</v>
      </c>
      <c r="C73" s="81" t="str">
        <f t="shared" si="27"/>
        <v>Unlimited Speedsuit</v>
      </c>
      <c r="D73" s="84">
        <f t="shared" si="28"/>
        <v>210</v>
      </c>
      <c r="E73" s="84">
        <f t="shared" si="29"/>
        <v>420</v>
      </c>
      <c r="F73" s="81" t="str">
        <f t="shared" si="13"/>
        <v>mango mojito/black/ivory</v>
      </c>
      <c r="G73" s="85"/>
      <c r="H73" s="8"/>
      <c r="I73" s="8"/>
      <c r="J73" s="8"/>
      <c r="K73" s="8"/>
      <c r="L73" s="8"/>
      <c r="M73" s="8"/>
      <c r="N73" s="8"/>
      <c r="O73" s="98"/>
      <c r="P73" s="190">
        <f t="shared" si="31"/>
        <v>0</v>
      </c>
      <c r="Q73" s="220">
        <f t="shared" si="32"/>
        <v>0</v>
      </c>
      <c r="R73" s="43"/>
      <c r="S73" s="25"/>
      <c r="T73" s="25"/>
    </row>
    <row r="74" spans="1:20" ht="15.75" thickBot="1" x14ac:dyDescent="0.3">
      <c r="A74" s="28"/>
      <c r="B74" s="116" t="s">
        <v>827</v>
      </c>
      <c r="C74" s="89" t="str">
        <f t="shared" si="27"/>
        <v>Unlimited Speedsuit</v>
      </c>
      <c r="D74" s="90">
        <f t="shared" si="28"/>
        <v>210</v>
      </c>
      <c r="E74" s="90">
        <f t="shared" si="29"/>
        <v>420</v>
      </c>
      <c r="F74" s="82" t="str">
        <f t="shared" ref="F74" si="33">VLOOKUP(B74,ColorLookup,10,FALSE)</f>
        <v>vivid orange/hot sauce-black</v>
      </c>
      <c r="G74" s="91"/>
      <c r="H74" s="11"/>
      <c r="I74" s="11"/>
      <c r="J74" s="11"/>
      <c r="K74" s="11"/>
      <c r="L74" s="11"/>
      <c r="M74" s="11"/>
      <c r="N74" s="11"/>
      <c r="O74" s="99"/>
      <c r="P74" s="191">
        <f t="shared" ref="P74" si="34">SUM(H74:N74)</f>
        <v>0</v>
      </c>
      <c r="Q74" s="222">
        <f t="shared" ref="Q74" si="35">P74*D74</f>
        <v>0</v>
      </c>
      <c r="R74" s="43"/>
      <c r="S74" s="25"/>
      <c r="T74" s="25"/>
    </row>
    <row r="75" spans="1:20" ht="15.75" thickBot="1" x14ac:dyDescent="0.3">
      <c r="A75" s="28"/>
      <c r="B75" s="259" t="s">
        <v>379</v>
      </c>
      <c r="C75" s="330"/>
      <c r="D75" s="331"/>
      <c r="E75" s="331"/>
      <c r="F75" s="330"/>
      <c r="G75" s="328"/>
      <c r="H75" s="328"/>
      <c r="I75" s="329"/>
      <c r="J75" s="329"/>
      <c r="K75" s="329"/>
      <c r="L75" s="329"/>
      <c r="M75" s="329"/>
      <c r="N75" s="329"/>
      <c r="O75" s="332"/>
      <c r="P75" s="333">
        <f>SUM(P66:P74)</f>
        <v>0</v>
      </c>
      <c r="Q75" s="334">
        <f>SUM(Q66:Q74)</f>
        <v>0</v>
      </c>
      <c r="R75" s="43"/>
      <c r="S75" s="25"/>
      <c r="T75" s="25"/>
    </row>
    <row r="76" spans="1:20" ht="15.75" thickBot="1" x14ac:dyDescent="0.3">
      <c r="A76" s="28"/>
      <c r="B76" s="2"/>
      <c r="C76" s="2"/>
      <c r="D76" s="2"/>
      <c r="E76" s="2"/>
      <c r="F76" s="2"/>
      <c r="G76" s="2"/>
      <c r="H76" s="33"/>
      <c r="I76" s="28"/>
      <c r="J76" s="28"/>
      <c r="K76" s="28"/>
      <c r="L76" s="28"/>
      <c r="M76" s="28"/>
      <c r="N76" s="28"/>
      <c r="O76" s="2"/>
      <c r="P76" s="95"/>
      <c r="Q76" s="214"/>
      <c r="R76" s="43"/>
      <c r="S76" s="25"/>
      <c r="T76" s="25"/>
    </row>
    <row r="77" spans="1:20" s="74" customFormat="1" ht="15.75" thickBot="1" x14ac:dyDescent="0.3">
      <c r="A77" s="149"/>
      <c r="B77" s="151" t="s">
        <v>150</v>
      </c>
      <c r="C77" s="152"/>
      <c r="D77" s="153" t="s">
        <v>142</v>
      </c>
      <c r="E77" s="153" t="s">
        <v>143</v>
      </c>
      <c r="F77" s="154" t="s">
        <v>197</v>
      </c>
      <c r="G77" s="155"/>
      <c r="H77" s="156" t="s">
        <v>198</v>
      </c>
      <c r="I77" s="157" t="s">
        <v>102</v>
      </c>
      <c r="J77" s="157" t="s">
        <v>88</v>
      </c>
      <c r="K77" s="157" t="s">
        <v>78</v>
      </c>
      <c r="L77" s="157" t="s">
        <v>199</v>
      </c>
      <c r="M77" s="157" t="s">
        <v>200</v>
      </c>
      <c r="N77" s="157" t="s">
        <v>201</v>
      </c>
      <c r="O77" s="158"/>
      <c r="P77" s="195" t="s">
        <v>195</v>
      </c>
      <c r="Q77" s="224" t="s">
        <v>196</v>
      </c>
      <c r="R77" s="148"/>
    </row>
    <row r="78" spans="1:20" s="74" customFormat="1" x14ac:dyDescent="0.25">
      <c r="A78" s="149"/>
      <c r="B78" s="83" t="s">
        <v>381</v>
      </c>
      <c r="C78" s="81" t="str">
        <f>VLOOKUP(INT(MID(B78,2,LEN(B78)-4)),StyleInfo,8,FALSE)</f>
        <v>Premio Evo Jersey</v>
      </c>
      <c r="D78" s="84">
        <f>VLOOKUP(INT(MID(B78,2,LEN(B78)-4)),StyleInfo,3,FALSE)</f>
        <v>150</v>
      </c>
      <c r="E78" s="84">
        <f t="shared" ref="E78:E109" si="36">VLOOKUP(INT(MID(B78,2,LEN(B78)-4)),StyleInfo,4,FALSE)</f>
        <v>300</v>
      </c>
      <c r="F78" s="81" t="str">
        <f>VLOOKUP(B78,ColorLookup,10,FALSE)</f>
        <v>light black/black</v>
      </c>
      <c r="G78" s="85"/>
      <c r="H78" s="8"/>
      <c r="I78" s="8"/>
      <c r="J78" s="8"/>
      <c r="K78" s="8"/>
      <c r="L78" s="8"/>
      <c r="M78" s="8"/>
      <c r="N78" s="8"/>
      <c r="O78" s="98"/>
      <c r="P78" s="190">
        <f t="shared" ref="P78:P110" si="37">SUM(H78:N78)</f>
        <v>0</v>
      </c>
      <c r="Q78" s="220">
        <f>P78*D78</f>
        <v>0</v>
      </c>
      <c r="R78" s="148"/>
    </row>
    <row r="79" spans="1:20" s="74" customFormat="1" x14ac:dyDescent="0.25">
      <c r="A79" s="149"/>
      <c r="B79" s="86" t="s">
        <v>840</v>
      </c>
      <c r="C79" s="26" t="str">
        <f>VLOOKUP(INT(MID(B79,2,LEN(B79)-4)),StyleInfo,8,FALSE)</f>
        <v>Premio Evo Jersey</v>
      </c>
      <c r="D79" s="87">
        <f>VLOOKUP(INT(MID(B79,2,LEN(B79)-4)),StyleInfo,3,FALSE)</f>
        <v>150</v>
      </c>
      <c r="E79" s="87">
        <f t="shared" si="36"/>
        <v>300</v>
      </c>
      <c r="F79" s="4" t="str">
        <f>VLOOKUP(B79,ColorLookup,10,FALSE)</f>
        <v>winter sky</v>
      </c>
      <c r="G79" s="327"/>
      <c r="H79" s="9"/>
      <c r="I79" s="9"/>
      <c r="J79" s="9"/>
      <c r="K79" s="9"/>
      <c r="L79" s="9"/>
      <c r="M79" s="9"/>
      <c r="N79" s="9"/>
      <c r="O79" s="10"/>
      <c r="P79" s="188">
        <f t="shared" si="37"/>
        <v>0</v>
      </c>
      <c r="Q79" s="221">
        <f>P79*D79</f>
        <v>0</v>
      </c>
      <c r="R79" s="148"/>
    </row>
    <row r="80" spans="1:20" s="74" customFormat="1" ht="15.75" thickBot="1" x14ac:dyDescent="0.3">
      <c r="A80" s="149"/>
      <c r="B80" s="88" t="s">
        <v>382</v>
      </c>
      <c r="C80" s="89" t="str">
        <f>VLOOKUP(INT(MID(B80,2,LEN(B80)-4)),StyleInfo,8,FALSE)</f>
        <v>Premio Evo Jersey</v>
      </c>
      <c r="D80" s="90">
        <f>VLOOKUP(INT(MID(B80,2,LEN(B80)-4)),StyleInfo,3,FALSE)</f>
        <v>150</v>
      </c>
      <c r="E80" s="90">
        <f t="shared" si="36"/>
        <v>300</v>
      </c>
      <c r="F80" s="82" t="str">
        <f>VLOOKUP(B80,ColorLookup,10,FALSE)</f>
        <v>deep bordeaux</v>
      </c>
      <c r="G80" s="91"/>
      <c r="H80" s="11"/>
      <c r="I80" s="11"/>
      <c r="J80" s="11"/>
      <c r="K80" s="11"/>
      <c r="L80" s="11"/>
      <c r="M80" s="11"/>
      <c r="N80" s="11"/>
      <c r="O80" s="99"/>
      <c r="P80" s="191">
        <f t="shared" si="37"/>
        <v>0</v>
      </c>
      <c r="Q80" s="222">
        <f>P80*D80</f>
        <v>0</v>
      </c>
      <c r="R80" s="148"/>
    </row>
    <row r="81" spans="1:20" x14ac:dyDescent="0.25">
      <c r="A81" s="28"/>
      <c r="B81" s="83" t="s">
        <v>843</v>
      </c>
      <c r="C81" s="81" t="str">
        <f t="shared" ref="C81" si="38">VLOOKUP(INT(MID(B81,2,LEN(B81)-4)),StyleInfo,8,FALSE)</f>
        <v>Aero Race 8S Jersey</v>
      </c>
      <c r="D81" s="84">
        <f t="shared" ref="D81" si="39">VLOOKUP(INT(MID(B81,2,LEN(B81)-4)),StyleInfo,3,FALSE)</f>
        <v>110</v>
      </c>
      <c r="E81" s="84">
        <f t="shared" si="36"/>
        <v>220</v>
      </c>
      <c r="F81" s="81" t="str">
        <f t="shared" ref="F81" si="40">VLOOKUP(B81,ColorLookup,10,FALSE)</f>
        <v>smoky gray</v>
      </c>
      <c r="G81" s="85"/>
      <c r="H81" s="8"/>
      <c r="I81" s="8"/>
      <c r="J81" s="8"/>
      <c r="K81" s="8"/>
      <c r="L81" s="8"/>
      <c r="M81" s="8"/>
      <c r="N81" s="8"/>
      <c r="O81" s="98"/>
      <c r="P81" s="190">
        <f t="shared" si="37"/>
        <v>0</v>
      </c>
      <c r="Q81" s="220">
        <f t="shared" ref="Q81:Q84" si="41">P81*D81</f>
        <v>0</v>
      </c>
      <c r="R81" s="43"/>
      <c r="S81" s="25"/>
      <c r="T81" s="25"/>
    </row>
    <row r="82" spans="1:20" x14ac:dyDescent="0.25">
      <c r="A82" s="28"/>
      <c r="B82" s="86" t="s">
        <v>844</v>
      </c>
      <c r="C82" s="26" t="str">
        <f t="shared" ref="C82:C128" si="42">VLOOKUP(INT(MID(B82,2,LEN(B82)-4)),StyleInfo,8,FALSE)</f>
        <v>Aero Race 8S Jersey</v>
      </c>
      <c r="D82" s="87">
        <f t="shared" ref="D82:D128" si="43">VLOOKUP(INT(MID(B82,2,LEN(B82)-4)),StyleInfo,3,FALSE)</f>
        <v>110</v>
      </c>
      <c r="E82" s="87">
        <f t="shared" si="36"/>
        <v>220</v>
      </c>
      <c r="F82" s="4" t="str">
        <f t="shared" ref="F82:F128" si="44">VLOOKUP(B82,ColorLookup,10,FALSE)</f>
        <v>azzurro italia</v>
      </c>
      <c r="G82" s="327"/>
      <c r="H82" s="9"/>
      <c r="I82" s="9"/>
      <c r="J82" s="9"/>
      <c r="K82" s="9"/>
      <c r="L82" s="9"/>
      <c r="M82" s="9"/>
      <c r="N82" s="9"/>
      <c r="O82" s="10"/>
      <c r="P82" s="188">
        <f t="shared" si="37"/>
        <v>0</v>
      </c>
      <c r="Q82" s="221">
        <f t="shared" si="41"/>
        <v>0</v>
      </c>
      <c r="R82" s="43"/>
      <c r="S82" s="25"/>
      <c r="T82" s="25"/>
    </row>
    <row r="83" spans="1:20" x14ac:dyDescent="0.25">
      <c r="A83" s="28"/>
      <c r="B83" s="86" t="s">
        <v>845</v>
      </c>
      <c r="C83" s="26" t="str">
        <f t="shared" si="42"/>
        <v>Aero Race 8S Jersey</v>
      </c>
      <c r="D83" s="87">
        <f t="shared" si="43"/>
        <v>110</v>
      </c>
      <c r="E83" s="87">
        <f t="shared" si="36"/>
        <v>220</v>
      </c>
      <c r="F83" s="4" t="str">
        <f t="shared" si="44"/>
        <v>night shade/rosa giro</v>
      </c>
      <c r="G83" s="327"/>
      <c r="H83" s="9"/>
      <c r="I83" s="9"/>
      <c r="J83" s="9"/>
      <c r="K83" s="9"/>
      <c r="L83" s="9"/>
      <c r="M83" s="9"/>
      <c r="N83" s="9"/>
      <c r="O83" s="10"/>
      <c r="P83" s="188">
        <f t="shared" si="37"/>
        <v>0</v>
      </c>
      <c r="Q83" s="221">
        <f>P83*D83</f>
        <v>0</v>
      </c>
      <c r="R83" s="43"/>
      <c r="S83" s="25"/>
      <c r="T83" s="25"/>
    </row>
    <row r="84" spans="1:20" ht="12.75" customHeight="1" thickBot="1" x14ac:dyDescent="0.3">
      <c r="A84" s="35"/>
      <c r="B84" s="88" t="s">
        <v>846</v>
      </c>
      <c r="C84" s="89" t="str">
        <f t="shared" si="42"/>
        <v>Aero Race 8S Jersey</v>
      </c>
      <c r="D84" s="90">
        <f t="shared" si="43"/>
        <v>110</v>
      </c>
      <c r="E84" s="90">
        <f t="shared" si="36"/>
        <v>220</v>
      </c>
      <c r="F84" s="82" t="str">
        <f t="shared" si="44"/>
        <v>silver gray/smoky gray</v>
      </c>
      <c r="G84" s="91"/>
      <c r="H84" s="11"/>
      <c r="I84" s="11"/>
      <c r="J84" s="11"/>
      <c r="K84" s="11"/>
      <c r="L84" s="11"/>
      <c r="M84" s="11"/>
      <c r="N84" s="11"/>
      <c r="O84" s="99"/>
      <c r="P84" s="191">
        <f t="shared" si="37"/>
        <v>0</v>
      </c>
      <c r="Q84" s="222">
        <f t="shared" si="41"/>
        <v>0</v>
      </c>
      <c r="R84" s="43"/>
      <c r="S84" s="25"/>
      <c r="T84" s="25"/>
    </row>
    <row r="85" spans="1:20" ht="12.75" customHeight="1" x14ac:dyDescent="0.25">
      <c r="A85" s="28"/>
      <c r="B85" s="83" t="s">
        <v>847</v>
      </c>
      <c r="C85" s="81" t="str">
        <f t="shared" si="42"/>
        <v>Corretto Jersey</v>
      </c>
      <c r="D85" s="84">
        <f t="shared" si="43"/>
        <v>100</v>
      </c>
      <c r="E85" s="84">
        <f t="shared" si="36"/>
        <v>200</v>
      </c>
      <c r="F85" s="81" t="str">
        <f t="shared" si="44"/>
        <v>ivory/clay-black</v>
      </c>
      <c r="G85" s="85"/>
      <c r="H85" s="8"/>
      <c r="I85" s="8"/>
      <c r="J85" s="8"/>
      <c r="K85" s="8"/>
      <c r="L85" s="8"/>
      <c r="M85" s="8"/>
      <c r="N85" s="8"/>
      <c r="O85" s="98"/>
      <c r="P85" s="190">
        <f t="shared" si="37"/>
        <v>0</v>
      </c>
      <c r="Q85" s="220">
        <f t="shared" ref="Q85:Q110" si="45">P85*D85</f>
        <v>0</v>
      </c>
      <c r="R85" s="43"/>
      <c r="S85" s="25"/>
      <c r="T85" s="25"/>
    </row>
    <row r="86" spans="1:20" ht="12.75" customHeight="1" x14ac:dyDescent="0.25">
      <c r="A86" s="28"/>
      <c r="B86" s="86" t="s">
        <v>848</v>
      </c>
      <c r="C86" s="26" t="str">
        <f t="shared" si="42"/>
        <v>Corretto Jersey</v>
      </c>
      <c r="D86" s="87">
        <f t="shared" si="43"/>
        <v>100</v>
      </c>
      <c r="E86" s="87">
        <f t="shared" si="36"/>
        <v>200</v>
      </c>
      <c r="F86" s="4" t="str">
        <f t="shared" si="44"/>
        <v>elmwood/rosa giro-white</v>
      </c>
      <c r="G86" s="327"/>
      <c r="H86" s="9"/>
      <c r="I86" s="9"/>
      <c r="J86" s="9"/>
      <c r="K86" s="9"/>
      <c r="L86" s="9"/>
      <c r="M86" s="9"/>
      <c r="N86" s="9"/>
      <c r="O86" s="10"/>
      <c r="P86" s="188">
        <f t="shared" si="37"/>
        <v>0</v>
      </c>
      <c r="Q86" s="221">
        <f t="shared" si="45"/>
        <v>0</v>
      </c>
      <c r="R86" s="43"/>
      <c r="S86" s="25"/>
      <c r="T86" s="25"/>
    </row>
    <row r="87" spans="1:20" ht="12.75" customHeight="1" x14ac:dyDescent="0.25">
      <c r="A87" s="28"/>
      <c r="B87" s="86" t="s">
        <v>849</v>
      </c>
      <c r="C87" s="26" t="str">
        <f t="shared" si="42"/>
        <v>Corretto Jersey</v>
      </c>
      <c r="D87" s="87">
        <f t="shared" si="43"/>
        <v>100</v>
      </c>
      <c r="E87" s="87">
        <f t="shared" si="36"/>
        <v>200</v>
      </c>
      <c r="F87" s="4" t="str">
        <f t="shared" si="44"/>
        <v>belgian blue/blue fiamma-white</v>
      </c>
      <c r="G87" s="327"/>
      <c r="H87" s="9"/>
      <c r="I87" s="9"/>
      <c r="J87" s="9"/>
      <c r="K87" s="9"/>
      <c r="L87" s="9"/>
      <c r="M87" s="9"/>
      <c r="N87" s="9"/>
      <c r="O87" s="10"/>
      <c r="P87" s="188">
        <f t="shared" si="37"/>
        <v>0</v>
      </c>
      <c r="Q87" s="221">
        <f t="shared" si="45"/>
        <v>0</v>
      </c>
      <c r="R87" s="43"/>
      <c r="S87" s="25"/>
      <c r="T87" s="25"/>
    </row>
    <row r="88" spans="1:20" ht="12.75" customHeight="1" thickBot="1" x14ac:dyDescent="0.3">
      <c r="A88" s="28"/>
      <c r="B88" s="88" t="s">
        <v>850</v>
      </c>
      <c r="C88" s="89" t="str">
        <f t="shared" si="42"/>
        <v>Corretto Jersey</v>
      </c>
      <c r="D88" s="90">
        <f t="shared" si="43"/>
        <v>100</v>
      </c>
      <c r="E88" s="90">
        <f t="shared" si="36"/>
        <v>200</v>
      </c>
      <c r="F88" s="82" t="str">
        <f t="shared" si="44"/>
        <v>ultraviolet/purple mist-white</v>
      </c>
      <c r="G88" s="91"/>
      <c r="H88" s="11"/>
      <c r="I88" s="11"/>
      <c r="J88" s="11"/>
      <c r="K88" s="11"/>
      <c r="L88" s="11"/>
      <c r="M88" s="11"/>
      <c r="N88" s="11"/>
      <c r="O88" s="99"/>
      <c r="P88" s="191">
        <f t="shared" si="37"/>
        <v>0</v>
      </c>
      <c r="Q88" s="222">
        <f t="shared" si="45"/>
        <v>0</v>
      </c>
      <c r="R88" s="43"/>
      <c r="S88" s="25"/>
      <c r="T88" s="25"/>
    </row>
    <row r="89" spans="1:20" ht="12.75" customHeight="1" x14ac:dyDescent="0.25">
      <c r="A89" s="28"/>
      <c r="B89" s="83" t="s">
        <v>851</v>
      </c>
      <c r="C89" s="81" t="str">
        <f t="shared" si="42"/>
        <v>Corretto LS Jersey</v>
      </c>
      <c r="D89" s="84">
        <f t="shared" si="43"/>
        <v>105</v>
      </c>
      <c r="E89" s="84">
        <f t="shared" si="36"/>
        <v>210</v>
      </c>
      <c r="F89" s="81" t="str">
        <f t="shared" si="44"/>
        <v>black/rosa giro-silver moon</v>
      </c>
      <c r="G89" s="85"/>
      <c r="H89" s="8"/>
      <c r="I89" s="8"/>
      <c r="J89" s="8"/>
      <c r="K89" s="8"/>
      <c r="L89" s="8"/>
      <c r="M89" s="8"/>
      <c r="N89" s="8"/>
      <c r="O89" s="98"/>
      <c r="P89" s="190">
        <f t="shared" si="37"/>
        <v>0</v>
      </c>
      <c r="Q89" s="220">
        <f t="shared" si="45"/>
        <v>0</v>
      </c>
      <c r="R89" s="43"/>
      <c r="S89" s="25"/>
      <c r="T89" s="25"/>
    </row>
    <row r="90" spans="1:20" ht="12.75" customHeight="1" x14ac:dyDescent="0.25">
      <c r="A90" s="28"/>
      <c r="B90" s="86" t="s">
        <v>852</v>
      </c>
      <c r="C90" s="26" t="str">
        <f t="shared" si="42"/>
        <v>Corretto LS Jersey</v>
      </c>
      <c r="D90" s="87">
        <f t="shared" si="43"/>
        <v>105</v>
      </c>
      <c r="E90" s="87">
        <f t="shared" si="36"/>
        <v>210</v>
      </c>
      <c r="F90" s="4" t="str">
        <f t="shared" si="44"/>
        <v>ivory/clay-black</v>
      </c>
      <c r="G90" s="327"/>
      <c r="H90" s="9"/>
      <c r="I90" s="9"/>
      <c r="J90" s="9"/>
      <c r="K90" s="9"/>
      <c r="L90" s="9"/>
      <c r="M90" s="9"/>
      <c r="N90" s="9"/>
      <c r="O90" s="10"/>
      <c r="P90" s="188">
        <f t="shared" si="37"/>
        <v>0</v>
      </c>
      <c r="Q90" s="221">
        <f t="shared" si="45"/>
        <v>0</v>
      </c>
      <c r="R90" s="43"/>
      <c r="S90" s="25"/>
      <c r="T90" s="25"/>
    </row>
    <row r="91" spans="1:20" ht="12.75" customHeight="1" x14ac:dyDescent="0.25">
      <c r="A91" s="28"/>
      <c r="B91" s="86" t="s">
        <v>853</v>
      </c>
      <c r="C91" s="26" t="str">
        <f t="shared" si="42"/>
        <v>Corretto LS Jersey</v>
      </c>
      <c r="D91" s="87">
        <f t="shared" si="43"/>
        <v>105</v>
      </c>
      <c r="E91" s="87">
        <f t="shared" si="36"/>
        <v>210</v>
      </c>
      <c r="F91" s="4" t="str">
        <f t="shared" si="44"/>
        <v>elmwood/neon cobalt-white</v>
      </c>
      <c r="G91" s="327"/>
      <c r="H91" s="9"/>
      <c r="I91" s="9"/>
      <c r="J91" s="9"/>
      <c r="K91" s="9"/>
      <c r="L91" s="9"/>
      <c r="M91" s="9"/>
      <c r="N91" s="9"/>
      <c r="O91" s="10"/>
      <c r="P91" s="188">
        <f t="shared" si="37"/>
        <v>0</v>
      </c>
      <c r="Q91" s="221">
        <f t="shared" si="45"/>
        <v>0</v>
      </c>
      <c r="R91" s="43"/>
      <c r="S91" s="25"/>
      <c r="T91" s="25"/>
    </row>
    <row r="92" spans="1:20" ht="12.75" customHeight="1" thickBot="1" x14ac:dyDescent="0.3">
      <c r="A92" s="28"/>
      <c r="B92" s="88" t="s">
        <v>854</v>
      </c>
      <c r="C92" s="89" t="str">
        <f t="shared" si="42"/>
        <v>Corretto LS Jersey</v>
      </c>
      <c r="D92" s="90">
        <f t="shared" si="43"/>
        <v>105</v>
      </c>
      <c r="E92" s="90">
        <f t="shared" si="36"/>
        <v>210</v>
      </c>
      <c r="F92" s="82" t="str">
        <f t="shared" si="44"/>
        <v>brilliant pink/ belgian blue-white</v>
      </c>
      <c r="G92" s="91"/>
      <c r="H92" s="11"/>
      <c r="I92" s="11"/>
      <c r="J92" s="11"/>
      <c r="K92" s="11"/>
      <c r="L92" s="11"/>
      <c r="M92" s="11"/>
      <c r="N92" s="11"/>
      <c r="O92" s="99"/>
      <c r="P92" s="191">
        <f t="shared" si="37"/>
        <v>0</v>
      </c>
      <c r="Q92" s="222">
        <f t="shared" si="45"/>
        <v>0</v>
      </c>
      <c r="R92" s="43"/>
      <c r="S92" s="25"/>
      <c r="T92" s="25"/>
    </row>
    <row r="93" spans="1:20" ht="12.75" customHeight="1" x14ac:dyDescent="0.25">
      <c r="A93" s="28"/>
      <c r="B93" s="83" t="s">
        <v>855</v>
      </c>
      <c r="C93" s="81" t="str">
        <f t="shared" si="42"/>
        <v>Espresso 2 Jersey</v>
      </c>
      <c r="D93" s="84">
        <f t="shared" si="43"/>
        <v>80</v>
      </c>
      <c r="E93" s="84">
        <f t="shared" si="36"/>
        <v>160</v>
      </c>
      <c r="F93" s="81" t="str">
        <f t="shared" si="44"/>
        <v>black - CORE</v>
      </c>
      <c r="G93" s="85"/>
      <c r="H93" s="8"/>
      <c r="I93" s="8"/>
      <c r="J93" s="8"/>
      <c r="K93" s="8"/>
      <c r="L93" s="8"/>
      <c r="M93" s="8"/>
      <c r="N93" s="8"/>
      <c r="O93" s="98"/>
      <c r="P93" s="190">
        <f t="shared" si="37"/>
        <v>0</v>
      </c>
      <c r="Q93" s="220">
        <f t="shared" si="45"/>
        <v>0</v>
      </c>
      <c r="R93" s="43"/>
      <c r="S93" s="25"/>
      <c r="T93" s="25"/>
    </row>
    <row r="94" spans="1:20" ht="12.75" customHeight="1" x14ac:dyDescent="0.25">
      <c r="A94" s="28"/>
      <c r="B94" s="86" t="s">
        <v>856</v>
      </c>
      <c r="C94" s="26" t="str">
        <f t="shared" si="42"/>
        <v>Espresso 2 Jersey</v>
      </c>
      <c r="D94" s="87">
        <f t="shared" si="43"/>
        <v>80</v>
      </c>
      <c r="E94" s="87">
        <f t="shared" si="36"/>
        <v>160</v>
      </c>
      <c r="F94" s="4" t="str">
        <f t="shared" si="44"/>
        <v>smoky gray - CORE</v>
      </c>
      <c r="G94" s="327"/>
      <c r="H94" s="9"/>
      <c r="I94" s="9"/>
      <c r="J94" s="9"/>
      <c r="K94" s="9"/>
      <c r="L94" s="9"/>
      <c r="M94" s="9"/>
      <c r="N94" s="9"/>
      <c r="O94" s="10"/>
      <c r="P94" s="188">
        <f t="shared" si="37"/>
        <v>0</v>
      </c>
      <c r="Q94" s="221">
        <f t="shared" si="45"/>
        <v>0</v>
      </c>
      <c r="R94" s="43"/>
      <c r="S94" s="25"/>
      <c r="T94" s="25"/>
    </row>
    <row r="95" spans="1:20" ht="12.75" customHeight="1" x14ac:dyDescent="0.25">
      <c r="A95" s="28"/>
      <c r="B95" s="86" t="s">
        <v>857</v>
      </c>
      <c r="C95" s="26" t="str">
        <f t="shared" si="42"/>
        <v>Espresso 2 Jersey</v>
      </c>
      <c r="D95" s="87">
        <f t="shared" si="43"/>
        <v>80</v>
      </c>
      <c r="E95" s="87">
        <f t="shared" si="36"/>
        <v>160</v>
      </c>
      <c r="F95" s="4" t="str">
        <f t="shared" si="44"/>
        <v>ivory - CORE</v>
      </c>
      <c r="G95" s="327"/>
      <c r="H95" s="9"/>
      <c r="I95" s="9"/>
      <c r="J95" s="9"/>
      <c r="K95" s="9"/>
      <c r="L95" s="9"/>
      <c r="M95" s="9"/>
      <c r="N95" s="9"/>
      <c r="O95" s="10"/>
      <c r="P95" s="188">
        <f t="shared" si="37"/>
        <v>0</v>
      </c>
      <c r="Q95" s="221">
        <f t="shared" si="45"/>
        <v>0</v>
      </c>
      <c r="R95" s="43"/>
      <c r="S95" s="25"/>
      <c r="T95" s="25"/>
    </row>
    <row r="96" spans="1:20" ht="12.75" customHeight="1" x14ac:dyDescent="0.25">
      <c r="A96" s="28"/>
      <c r="B96" s="86" t="s">
        <v>858</v>
      </c>
      <c r="C96" s="26" t="str">
        <f t="shared" si="42"/>
        <v>Espresso 2 Jersey</v>
      </c>
      <c r="D96" s="87">
        <f t="shared" si="43"/>
        <v>80</v>
      </c>
      <c r="E96" s="87">
        <f t="shared" si="36"/>
        <v>160</v>
      </c>
      <c r="F96" s="4" t="str">
        <f t="shared" si="44"/>
        <v>deep mocha</v>
      </c>
      <c r="G96" s="327"/>
      <c r="H96" s="9"/>
      <c r="I96" s="9"/>
      <c r="J96" s="9"/>
      <c r="K96" s="9"/>
      <c r="L96" s="9"/>
      <c r="M96" s="9"/>
      <c r="N96" s="9"/>
      <c r="O96" s="10"/>
      <c r="P96" s="188">
        <f t="shared" si="37"/>
        <v>0</v>
      </c>
      <c r="Q96" s="221">
        <f t="shared" si="45"/>
        <v>0</v>
      </c>
      <c r="R96" s="43"/>
      <c r="S96" s="25"/>
      <c r="T96" s="25"/>
    </row>
    <row r="97" spans="1:20" ht="12.75" customHeight="1" x14ac:dyDescent="0.25">
      <c r="A97" s="28"/>
      <c r="B97" s="86" t="s">
        <v>859</v>
      </c>
      <c r="C97" s="26" t="str">
        <f t="shared" si="42"/>
        <v>Espresso 2 Jersey</v>
      </c>
      <c r="D97" s="87">
        <f t="shared" si="43"/>
        <v>80</v>
      </c>
      <c r="E97" s="87">
        <f t="shared" si="36"/>
        <v>160</v>
      </c>
      <c r="F97" s="4" t="str">
        <f t="shared" si="44"/>
        <v>neon cobalt</v>
      </c>
      <c r="G97" s="327"/>
      <c r="H97" s="9"/>
      <c r="I97" s="9"/>
      <c r="J97" s="9"/>
      <c r="K97" s="9"/>
      <c r="L97" s="9"/>
      <c r="M97" s="9"/>
      <c r="N97" s="9"/>
      <c r="O97" s="10"/>
      <c r="P97" s="188">
        <f t="shared" si="37"/>
        <v>0</v>
      </c>
      <c r="Q97" s="221">
        <f t="shared" si="45"/>
        <v>0</v>
      </c>
      <c r="R97" s="43"/>
      <c r="S97" s="25"/>
      <c r="T97" s="25"/>
    </row>
    <row r="98" spans="1:20" ht="12.75" customHeight="1" x14ac:dyDescent="0.25">
      <c r="A98" s="28"/>
      <c r="B98" s="86" t="s">
        <v>860</v>
      </c>
      <c r="C98" s="26" t="str">
        <f t="shared" si="42"/>
        <v>Espresso 2 Jersey</v>
      </c>
      <c r="D98" s="87">
        <f t="shared" si="43"/>
        <v>80</v>
      </c>
      <c r="E98" s="87">
        <f t="shared" si="36"/>
        <v>160</v>
      </c>
      <c r="F98" s="4" t="str">
        <f t="shared" si="44"/>
        <v>clay</v>
      </c>
      <c r="G98" s="327"/>
      <c r="H98" s="9"/>
      <c r="I98" s="9"/>
      <c r="J98" s="9"/>
      <c r="K98" s="9"/>
      <c r="L98" s="9"/>
      <c r="M98" s="9"/>
      <c r="N98" s="9"/>
      <c r="O98" s="10"/>
      <c r="P98" s="188">
        <f t="shared" si="37"/>
        <v>0</v>
      </c>
      <c r="Q98" s="221">
        <f t="shared" si="45"/>
        <v>0</v>
      </c>
      <c r="R98" s="43"/>
      <c r="S98" s="25"/>
      <c r="T98" s="25"/>
    </row>
    <row r="99" spans="1:20" ht="12.75" customHeight="1" x14ac:dyDescent="0.25">
      <c r="A99" s="28"/>
      <c r="B99" s="86" t="s">
        <v>861</v>
      </c>
      <c r="C99" s="26" t="str">
        <f t="shared" si="42"/>
        <v>Espresso 2 Jersey</v>
      </c>
      <c r="D99" s="87">
        <f t="shared" si="43"/>
        <v>80</v>
      </c>
      <c r="E99" s="87">
        <f t="shared" si="36"/>
        <v>160</v>
      </c>
      <c r="F99" s="4" t="str">
        <f t="shared" si="44"/>
        <v>belgian blue -CORE</v>
      </c>
      <c r="G99" s="327"/>
      <c r="H99" s="9"/>
      <c r="I99" s="9"/>
      <c r="J99" s="9"/>
      <c r="K99" s="9"/>
      <c r="L99" s="9"/>
      <c r="M99" s="9"/>
      <c r="N99" s="9"/>
      <c r="O99" s="10"/>
      <c r="P99" s="188">
        <f t="shared" si="37"/>
        <v>0</v>
      </c>
      <c r="Q99" s="221">
        <f t="shared" si="45"/>
        <v>0</v>
      </c>
      <c r="R99" s="43"/>
      <c r="S99" s="25"/>
      <c r="T99" s="25"/>
    </row>
    <row r="100" spans="1:20" ht="12.75" customHeight="1" x14ac:dyDescent="0.25">
      <c r="A100" s="28"/>
      <c r="B100" s="86" t="s">
        <v>862</v>
      </c>
      <c r="C100" s="26" t="str">
        <f t="shared" si="42"/>
        <v>Espresso 2 Jersey</v>
      </c>
      <c r="D100" s="87">
        <f t="shared" si="43"/>
        <v>80</v>
      </c>
      <c r="E100" s="87">
        <f t="shared" si="36"/>
        <v>160</v>
      </c>
      <c r="F100" s="4" t="str">
        <f t="shared" si="44"/>
        <v>paprika</v>
      </c>
      <c r="G100" s="327"/>
      <c r="H100" s="9"/>
      <c r="I100" s="9"/>
      <c r="J100" s="9"/>
      <c r="K100" s="9"/>
      <c r="L100" s="9"/>
      <c r="M100" s="9"/>
      <c r="N100" s="9"/>
      <c r="O100" s="10"/>
      <c r="P100" s="188">
        <f t="shared" si="37"/>
        <v>0</v>
      </c>
      <c r="Q100" s="221">
        <f t="shared" si="45"/>
        <v>0</v>
      </c>
      <c r="R100" s="43"/>
      <c r="S100" s="25"/>
      <c r="T100" s="25"/>
    </row>
    <row r="101" spans="1:20" ht="12.75" customHeight="1" x14ac:dyDescent="0.25">
      <c r="A101" s="28"/>
      <c r="B101" s="86" t="s">
        <v>863</v>
      </c>
      <c r="C101" s="26" t="str">
        <f t="shared" si="42"/>
        <v>Espresso 2 Jersey</v>
      </c>
      <c r="D101" s="87">
        <f t="shared" si="43"/>
        <v>80</v>
      </c>
      <c r="E101" s="87">
        <f t="shared" si="36"/>
        <v>160</v>
      </c>
      <c r="F101" s="4" t="str">
        <f t="shared" si="44"/>
        <v>mango mojito</v>
      </c>
      <c r="G101" s="327"/>
      <c r="H101" s="9"/>
      <c r="I101" s="9"/>
      <c r="J101" s="9"/>
      <c r="K101" s="9"/>
      <c r="L101" s="9"/>
      <c r="M101" s="9"/>
      <c r="N101" s="9"/>
      <c r="O101" s="10"/>
      <c r="P101" s="188">
        <f t="shared" si="37"/>
        <v>0</v>
      </c>
      <c r="Q101" s="221">
        <f t="shared" si="45"/>
        <v>0</v>
      </c>
      <c r="R101" s="43"/>
      <c r="S101" s="25"/>
      <c r="T101" s="25"/>
    </row>
    <row r="102" spans="1:20" ht="12.75" customHeight="1" thickBot="1" x14ac:dyDescent="0.3">
      <c r="A102" s="28"/>
      <c r="B102" s="88" t="s">
        <v>864</v>
      </c>
      <c r="C102" s="89" t="str">
        <f t="shared" si="42"/>
        <v>Espresso 2 Jersey</v>
      </c>
      <c r="D102" s="90">
        <f t="shared" si="43"/>
        <v>80</v>
      </c>
      <c r="E102" s="90">
        <f t="shared" si="36"/>
        <v>160</v>
      </c>
      <c r="F102" s="82" t="str">
        <f t="shared" si="44"/>
        <v>vivid orange</v>
      </c>
      <c r="G102" s="91"/>
      <c r="H102" s="11"/>
      <c r="I102" s="11"/>
      <c r="J102" s="11"/>
      <c r="K102" s="11"/>
      <c r="L102" s="11"/>
      <c r="M102" s="11"/>
      <c r="N102" s="11"/>
      <c r="O102" s="99"/>
      <c r="P102" s="191">
        <f t="shared" si="37"/>
        <v>0</v>
      </c>
      <c r="Q102" s="222">
        <f t="shared" si="45"/>
        <v>0</v>
      </c>
      <c r="R102" s="43"/>
      <c r="S102" s="25"/>
      <c r="T102" s="25"/>
    </row>
    <row r="103" spans="1:20" ht="12.75" customHeight="1" x14ac:dyDescent="0.25">
      <c r="A103" s="28"/>
      <c r="B103" s="83" t="s">
        <v>865</v>
      </c>
      <c r="C103" s="81" t="str">
        <f t="shared" si="42"/>
        <v>Espresso 2 LS Jersey</v>
      </c>
      <c r="D103" s="84">
        <f t="shared" si="43"/>
        <v>85</v>
      </c>
      <c r="E103" s="84">
        <f t="shared" si="36"/>
        <v>170</v>
      </c>
      <c r="F103" s="81" t="str">
        <f t="shared" si="44"/>
        <v>black - CORE</v>
      </c>
      <c r="G103" s="85"/>
      <c r="H103" s="8"/>
      <c r="I103" s="8"/>
      <c r="J103" s="8"/>
      <c r="K103" s="8"/>
      <c r="L103" s="8"/>
      <c r="M103" s="8"/>
      <c r="N103" s="8"/>
      <c r="O103" s="98"/>
      <c r="P103" s="190">
        <f t="shared" si="37"/>
        <v>0</v>
      </c>
      <c r="Q103" s="220">
        <f t="shared" si="45"/>
        <v>0</v>
      </c>
      <c r="R103" s="43"/>
      <c r="S103" s="25"/>
      <c r="T103" s="25"/>
    </row>
    <row r="104" spans="1:20" ht="12.75" customHeight="1" x14ac:dyDescent="0.25">
      <c r="A104" s="28"/>
      <c r="B104" s="86" t="s">
        <v>866</v>
      </c>
      <c r="C104" s="26" t="str">
        <f t="shared" si="42"/>
        <v>Espresso 2 LS Jersey</v>
      </c>
      <c r="D104" s="87">
        <f t="shared" si="43"/>
        <v>85</v>
      </c>
      <c r="E104" s="87">
        <f t="shared" si="36"/>
        <v>170</v>
      </c>
      <c r="F104" s="4" t="str">
        <f t="shared" si="44"/>
        <v>smoky gray - CORE</v>
      </c>
      <c r="G104" s="327"/>
      <c r="H104" s="9"/>
      <c r="I104" s="9"/>
      <c r="J104" s="9"/>
      <c r="K104" s="9"/>
      <c r="L104" s="9"/>
      <c r="M104" s="9"/>
      <c r="N104" s="9"/>
      <c r="O104" s="10"/>
      <c r="P104" s="188">
        <f t="shared" si="37"/>
        <v>0</v>
      </c>
      <c r="Q104" s="221">
        <f t="shared" si="45"/>
        <v>0</v>
      </c>
      <c r="R104" s="43"/>
      <c r="S104" s="25"/>
      <c r="T104" s="25"/>
    </row>
    <row r="105" spans="1:20" ht="12.75" customHeight="1" x14ac:dyDescent="0.25">
      <c r="A105" s="28"/>
      <c r="B105" s="86" t="s">
        <v>867</v>
      </c>
      <c r="C105" s="26" t="str">
        <f t="shared" si="42"/>
        <v>Espresso 2 LS Jersey</v>
      </c>
      <c r="D105" s="87">
        <f t="shared" si="43"/>
        <v>85</v>
      </c>
      <c r="E105" s="87">
        <f t="shared" si="36"/>
        <v>170</v>
      </c>
      <c r="F105" s="4" t="str">
        <f t="shared" si="44"/>
        <v>paprika</v>
      </c>
      <c r="G105" s="327"/>
      <c r="H105" s="9"/>
      <c r="I105" s="9"/>
      <c r="J105" s="9"/>
      <c r="K105" s="9"/>
      <c r="L105" s="9"/>
      <c r="M105" s="9"/>
      <c r="N105" s="9"/>
      <c r="O105" s="10"/>
      <c r="P105" s="188">
        <f t="shared" si="37"/>
        <v>0</v>
      </c>
      <c r="Q105" s="221">
        <f t="shared" si="45"/>
        <v>0</v>
      </c>
      <c r="R105" s="43"/>
      <c r="S105" s="25"/>
      <c r="T105" s="25"/>
    </row>
    <row r="106" spans="1:20" ht="12.75" customHeight="1" thickBot="1" x14ac:dyDescent="0.3">
      <c r="A106" s="28"/>
      <c r="B106" s="88" t="s">
        <v>868</v>
      </c>
      <c r="C106" s="89" t="str">
        <f t="shared" si="42"/>
        <v>Espresso 2 LS Jersey</v>
      </c>
      <c r="D106" s="90">
        <f t="shared" si="43"/>
        <v>85</v>
      </c>
      <c r="E106" s="90">
        <f t="shared" si="36"/>
        <v>170</v>
      </c>
      <c r="F106" s="82" t="str">
        <f t="shared" si="44"/>
        <v>mango mojito</v>
      </c>
      <c r="G106" s="91"/>
      <c r="H106" s="11"/>
      <c r="I106" s="11"/>
      <c r="J106" s="11"/>
      <c r="K106" s="11"/>
      <c r="L106" s="11"/>
      <c r="M106" s="11"/>
      <c r="N106" s="11"/>
      <c r="O106" s="99"/>
      <c r="P106" s="191">
        <f t="shared" si="37"/>
        <v>0</v>
      </c>
      <c r="Q106" s="222">
        <f t="shared" si="45"/>
        <v>0</v>
      </c>
      <c r="R106" s="43"/>
      <c r="S106" s="25"/>
      <c r="T106" s="25"/>
    </row>
    <row r="107" spans="1:20" ht="12.75" customHeight="1" x14ac:dyDescent="0.25">
      <c r="A107" s="28"/>
      <c r="B107" s="83" t="s">
        <v>873</v>
      </c>
      <c r="C107" s="81" t="str">
        <f t="shared" si="42"/>
        <v>Prologo Lite 2 Jersey</v>
      </c>
      <c r="D107" s="84">
        <f t="shared" si="43"/>
        <v>70</v>
      </c>
      <c r="E107" s="84">
        <f t="shared" si="36"/>
        <v>140</v>
      </c>
      <c r="F107" s="81" t="str">
        <f t="shared" si="44"/>
        <v>black</v>
      </c>
      <c r="G107" s="85"/>
      <c r="H107" s="8"/>
      <c r="I107" s="8"/>
      <c r="J107" s="8"/>
      <c r="K107" s="8"/>
      <c r="L107" s="8"/>
      <c r="M107" s="8"/>
      <c r="N107" s="8"/>
      <c r="O107" s="98"/>
      <c r="P107" s="190">
        <f t="shared" si="37"/>
        <v>0</v>
      </c>
      <c r="Q107" s="220">
        <f t="shared" si="45"/>
        <v>0</v>
      </c>
      <c r="R107" s="43"/>
      <c r="S107" s="25"/>
      <c r="T107" s="25"/>
    </row>
    <row r="108" spans="1:20" ht="12.75" customHeight="1" x14ac:dyDescent="0.25">
      <c r="A108" s="28"/>
      <c r="B108" s="86" t="s">
        <v>874</v>
      </c>
      <c r="C108" s="26" t="str">
        <f t="shared" si="42"/>
        <v>Prologo Lite 2 Jersey</v>
      </c>
      <c r="D108" s="87">
        <f t="shared" si="43"/>
        <v>70</v>
      </c>
      <c r="E108" s="87">
        <f t="shared" si="36"/>
        <v>140</v>
      </c>
      <c r="F108" s="4" t="str">
        <f t="shared" si="44"/>
        <v>kelly green</v>
      </c>
      <c r="G108" s="327"/>
      <c r="H108" s="9"/>
      <c r="I108" s="9"/>
      <c r="J108" s="9"/>
      <c r="K108" s="9"/>
      <c r="L108" s="9"/>
      <c r="M108" s="9"/>
      <c r="N108" s="9"/>
      <c r="O108" s="10"/>
      <c r="P108" s="188">
        <f t="shared" si="37"/>
        <v>0</v>
      </c>
      <c r="Q108" s="221">
        <f t="shared" si="45"/>
        <v>0</v>
      </c>
      <c r="R108" s="43"/>
      <c r="S108" s="25"/>
      <c r="T108" s="25"/>
    </row>
    <row r="109" spans="1:20" ht="12.75" customHeight="1" x14ac:dyDescent="0.25">
      <c r="A109" s="28"/>
      <c r="B109" s="86" t="s">
        <v>875</v>
      </c>
      <c r="C109" s="26" t="str">
        <f t="shared" si="42"/>
        <v>Prologo Lite 2 Jersey</v>
      </c>
      <c r="D109" s="87">
        <f t="shared" si="43"/>
        <v>70</v>
      </c>
      <c r="E109" s="87">
        <f t="shared" si="36"/>
        <v>140</v>
      </c>
      <c r="F109" s="4" t="str">
        <f t="shared" si="44"/>
        <v>azzurro italia</v>
      </c>
      <c r="G109" s="327"/>
      <c r="H109" s="9"/>
      <c r="I109" s="9"/>
      <c r="J109" s="9"/>
      <c r="K109" s="9"/>
      <c r="L109" s="9"/>
      <c r="M109" s="9"/>
      <c r="N109" s="9"/>
      <c r="O109" s="10"/>
      <c r="P109" s="188">
        <f t="shared" si="37"/>
        <v>0</v>
      </c>
      <c r="Q109" s="221">
        <f t="shared" si="45"/>
        <v>0</v>
      </c>
      <c r="R109" s="43"/>
      <c r="S109" s="25"/>
      <c r="T109" s="25"/>
    </row>
    <row r="110" spans="1:20" ht="12.75" customHeight="1" x14ac:dyDescent="0.25">
      <c r="A110" s="28"/>
      <c r="B110" s="86" t="s">
        <v>876</v>
      </c>
      <c r="C110" s="26" t="str">
        <f t="shared" si="42"/>
        <v>Prologo Lite 2 Jersey</v>
      </c>
      <c r="D110" s="87">
        <f t="shared" si="43"/>
        <v>70</v>
      </c>
      <c r="E110" s="87">
        <f t="shared" ref="E110:E128" si="46">VLOOKUP(INT(MID(B110,2,LEN(B110)-4)),StyleInfo,4,FALSE)</f>
        <v>140</v>
      </c>
      <c r="F110" s="4" t="str">
        <f t="shared" si="44"/>
        <v>winter sky</v>
      </c>
      <c r="G110" s="327"/>
      <c r="H110" s="9"/>
      <c r="I110" s="9"/>
      <c r="J110" s="9"/>
      <c r="K110" s="9"/>
      <c r="L110" s="9"/>
      <c r="M110" s="9"/>
      <c r="N110" s="9"/>
      <c r="O110" s="10"/>
      <c r="P110" s="188">
        <f t="shared" si="37"/>
        <v>0</v>
      </c>
      <c r="Q110" s="221">
        <f t="shared" si="45"/>
        <v>0</v>
      </c>
      <c r="R110" s="43"/>
      <c r="S110" s="25"/>
      <c r="T110" s="25"/>
    </row>
    <row r="111" spans="1:20" ht="12.75" customHeight="1" x14ac:dyDescent="0.25">
      <c r="A111" s="28"/>
      <c r="B111" s="115" t="s">
        <v>877</v>
      </c>
      <c r="C111" s="26" t="str">
        <f t="shared" si="42"/>
        <v>Prologo Lite 2 Jersey</v>
      </c>
      <c r="D111" s="87">
        <f t="shared" si="43"/>
        <v>70</v>
      </c>
      <c r="E111" s="87">
        <f t="shared" si="46"/>
        <v>140</v>
      </c>
      <c r="F111" s="4" t="str">
        <f t="shared" si="44"/>
        <v>ultraviolet</v>
      </c>
      <c r="G111" s="327"/>
      <c r="H111" s="9"/>
      <c r="I111" s="9"/>
      <c r="J111" s="9"/>
      <c r="K111" s="9"/>
      <c r="L111" s="9"/>
      <c r="M111" s="9"/>
      <c r="N111" s="9"/>
      <c r="O111" s="10"/>
      <c r="P111" s="188">
        <f t="shared" ref="P111:P112" si="47">SUM(H111:N111)</f>
        <v>0</v>
      </c>
      <c r="Q111" s="221">
        <f t="shared" ref="Q111:Q112" si="48">P111*D111</f>
        <v>0</v>
      </c>
      <c r="R111" s="43"/>
      <c r="S111" s="25"/>
      <c r="T111" s="25"/>
    </row>
    <row r="112" spans="1:20" ht="12.75" customHeight="1" thickBot="1" x14ac:dyDescent="0.3">
      <c r="A112" s="28"/>
      <c r="B112" s="88" t="s">
        <v>878</v>
      </c>
      <c r="C112" s="89" t="str">
        <f t="shared" si="42"/>
        <v>Prologo Lite 2 Jersey</v>
      </c>
      <c r="D112" s="90">
        <f t="shared" si="43"/>
        <v>70</v>
      </c>
      <c r="E112" s="90">
        <f t="shared" si="46"/>
        <v>140</v>
      </c>
      <c r="F112" s="82" t="str">
        <f t="shared" si="44"/>
        <v>rich red/bordeaux</v>
      </c>
      <c r="G112" s="91"/>
      <c r="H112" s="11"/>
      <c r="I112" s="11"/>
      <c r="J112" s="11"/>
      <c r="K112" s="11"/>
      <c r="L112" s="11"/>
      <c r="M112" s="11"/>
      <c r="N112" s="11"/>
      <c r="O112" s="99"/>
      <c r="P112" s="191">
        <f t="shared" si="47"/>
        <v>0</v>
      </c>
      <c r="Q112" s="222">
        <f t="shared" si="48"/>
        <v>0</v>
      </c>
      <c r="R112" s="43"/>
      <c r="S112" s="25"/>
      <c r="T112" s="25"/>
    </row>
    <row r="113" spans="1:20" ht="12.75" customHeight="1" x14ac:dyDescent="0.25">
      <c r="A113" s="28"/>
      <c r="B113" s="83" t="s">
        <v>879</v>
      </c>
      <c r="C113" s="81" t="str">
        <f t="shared" si="42"/>
        <v>Entrata Apex Jersey</v>
      </c>
      <c r="D113" s="84">
        <f t="shared" si="43"/>
        <v>60</v>
      </c>
      <c r="E113" s="84">
        <f t="shared" si="46"/>
        <v>120</v>
      </c>
      <c r="F113" s="81" t="str">
        <f t="shared" si="44"/>
        <v>black/white - CORE</v>
      </c>
      <c r="G113" s="85"/>
      <c r="H113" s="8"/>
      <c r="I113" s="8"/>
      <c r="J113" s="8"/>
      <c r="K113" s="8"/>
      <c r="L113" s="8"/>
      <c r="M113" s="8"/>
      <c r="N113" s="8"/>
      <c r="O113" s="98"/>
      <c r="P113" s="190">
        <f t="shared" ref="P113:P124" si="49">SUM(H113:N113)</f>
        <v>0</v>
      </c>
      <c r="Q113" s="220">
        <f t="shared" ref="Q113:Q128" si="50">P113*D113</f>
        <v>0</v>
      </c>
      <c r="R113" s="43"/>
      <c r="S113" s="25"/>
      <c r="T113" s="25"/>
    </row>
    <row r="114" spans="1:20" ht="12.75" customHeight="1" x14ac:dyDescent="0.25">
      <c r="A114" s="28"/>
      <c r="B114" s="86" t="s">
        <v>880</v>
      </c>
      <c r="C114" s="26" t="str">
        <f t="shared" si="42"/>
        <v>Entrata Apex Jersey</v>
      </c>
      <c r="D114" s="87">
        <f t="shared" si="43"/>
        <v>60</v>
      </c>
      <c r="E114" s="87">
        <f t="shared" si="46"/>
        <v>120</v>
      </c>
      <c r="F114" s="4" t="str">
        <f t="shared" si="44"/>
        <v>ivory/smoky gray - CORE</v>
      </c>
      <c r="G114" s="327"/>
      <c r="H114" s="9"/>
      <c r="I114" s="9"/>
      <c r="J114" s="9"/>
      <c r="K114" s="9"/>
      <c r="L114" s="9"/>
      <c r="M114" s="9"/>
      <c r="N114" s="9"/>
      <c r="O114" s="10"/>
      <c r="P114" s="188">
        <f t="shared" si="49"/>
        <v>0</v>
      </c>
      <c r="Q114" s="221">
        <f t="shared" si="50"/>
        <v>0</v>
      </c>
      <c r="R114" s="43"/>
      <c r="S114" s="25"/>
      <c r="T114" s="25"/>
    </row>
    <row r="115" spans="1:20" ht="12.75" customHeight="1" x14ac:dyDescent="0.25">
      <c r="A115" s="28"/>
      <c r="B115" s="86" t="s">
        <v>881</v>
      </c>
      <c r="C115" s="26" t="str">
        <f t="shared" si="42"/>
        <v>Entrata Apex Jersey</v>
      </c>
      <c r="D115" s="87">
        <f t="shared" si="43"/>
        <v>60</v>
      </c>
      <c r="E115" s="87">
        <f t="shared" si="46"/>
        <v>120</v>
      </c>
      <c r="F115" s="4" t="str">
        <f t="shared" si="44"/>
        <v>twilight blue/neon cobalt</v>
      </c>
      <c r="G115" s="327"/>
      <c r="H115" s="9"/>
      <c r="I115" s="9"/>
      <c r="J115" s="9"/>
      <c r="K115" s="9"/>
      <c r="L115" s="9"/>
      <c r="M115" s="9"/>
      <c r="N115" s="9"/>
      <c r="O115" s="10"/>
      <c r="P115" s="188">
        <f t="shared" si="49"/>
        <v>0</v>
      </c>
      <c r="Q115" s="221">
        <f t="shared" si="50"/>
        <v>0</v>
      </c>
      <c r="R115" s="43"/>
      <c r="S115" s="25"/>
      <c r="T115" s="25"/>
    </row>
    <row r="116" spans="1:20" ht="12.75" customHeight="1" x14ac:dyDescent="0.25">
      <c r="A116" s="28"/>
      <c r="B116" s="86" t="s">
        <v>882</v>
      </c>
      <c r="C116" s="26" t="str">
        <f t="shared" si="42"/>
        <v>Entrata Apex Jersey</v>
      </c>
      <c r="D116" s="87">
        <f t="shared" si="43"/>
        <v>60</v>
      </c>
      <c r="E116" s="87">
        <f t="shared" si="46"/>
        <v>120</v>
      </c>
      <c r="F116" s="4" t="str">
        <f t="shared" si="44"/>
        <v>paprika/silver moon</v>
      </c>
      <c r="G116" s="327"/>
      <c r="H116" s="9"/>
      <c r="I116" s="9"/>
      <c r="J116" s="9"/>
      <c r="K116" s="9"/>
      <c r="L116" s="9"/>
      <c r="M116" s="9"/>
      <c r="N116" s="9"/>
      <c r="O116" s="10"/>
      <c r="P116" s="188">
        <f t="shared" si="49"/>
        <v>0</v>
      </c>
      <c r="Q116" s="221">
        <f t="shared" si="50"/>
        <v>0</v>
      </c>
      <c r="R116" s="43"/>
      <c r="S116" s="25"/>
      <c r="T116" s="25"/>
    </row>
    <row r="117" spans="1:20" ht="12.75" customHeight="1" thickBot="1" x14ac:dyDescent="0.3">
      <c r="A117" s="28"/>
      <c r="B117" s="88" t="s">
        <v>883</v>
      </c>
      <c r="C117" s="89" t="str">
        <f t="shared" si="42"/>
        <v>Entrata Apex Jersey</v>
      </c>
      <c r="D117" s="90">
        <f t="shared" si="43"/>
        <v>60</v>
      </c>
      <c r="E117" s="90">
        <f t="shared" si="46"/>
        <v>120</v>
      </c>
      <c r="F117" s="82" t="str">
        <f t="shared" si="44"/>
        <v>vivid orange/twilight blue</v>
      </c>
      <c r="G117" s="91"/>
      <c r="H117" s="11"/>
      <c r="I117" s="11"/>
      <c r="J117" s="11"/>
      <c r="K117" s="11"/>
      <c r="L117" s="11"/>
      <c r="M117" s="11"/>
      <c r="N117" s="11"/>
      <c r="O117" s="99"/>
      <c r="P117" s="191">
        <f t="shared" si="49"/>
        <v>0</v>
      </c>
      <c r="Q117" s="222">
        <f t="shared" si="50"/>
        <v>0</v>
      </c>
      <c r="R117" s="43"/>
      <c r="S117" s="25"/>
      <c r="T117" s="25"/>
    </row>
    <row r="118" spans="1:20" ht="12.75" customHeight="1" x14ac:dyDescent="0.25">
      <c r="A118" s="28"/>
      <c r="B118" s="83" t="s">
        <v>884</v>
      </c>
      <c r="C118" s="81" t="str">
        <f t="shared" si="42"/>
        <v>Drittone Logo Jersey</v>
      </c>
      <c r="D118" s="84">
        <f t="shared" si="43"/>
        <v>65</v>
      </c>
      <c r="E118" s="84">
        <f t="shared" si="46"/>
        <v>130</v>
      </c>
      <c r="F118" s="81" t="str">
        <f t="shared" si="44"/>
        <v>white/black</v>
      </c>
      <c r="G118" s="85"/>
      <c r="H118" s="8"/>
      <c r="I118" s="8"/>
      <c r="J118" s="8"/>
      <c r="K118" s="8"/>
      <c r="L118" s="8"/>
      <c r="M118" s="8"/>
      <c r="N118" s="8"/>
      <c r="O118" s="98"/>
      <c r="P118" s="190">
        <f t="shared" si="49"/>
        <v>0</v>
      </c>
      <c r="Q118" s="220">
        <f t="shared" si="50"/>
        <v>0</v>
      </c>
      <c r="R118" s="43"/>
      <c r="S118" s="25"/>
      <c r="T118" s="25"/>
    </row>
    <row r="119" spans="1:20" ht="12.75" customHeight="1" x14ac:dyDescent="0.25">
      <c r="A119" s="28"/>
      <c r="B119" s="86" t="s">
        <v>885</v>
      </c>
      <c r="C119" s="26" t="str">
        <f t="shared" si="42"/>
        <v>Drittone Logo Jersey</v>
      </c>
      <c r="D119" s="87">
        <f t="shared" si="43"/>
        <v>65</v>
      </c>
      <c r="E119" s="87">
        <f t="shared" si="46"/>
        <v>130</v>
      </c>
      <c r="F119" s="4" t="str">
        <f t="shared" si="44"/>
        <v>clay/belgian blue</v>
      </c>
      <c r="G119" s="327"/>
      <c r="H119" s="9"/>
      <c r="I119" s="9"/>
      <c r="J119" s="9"/>
      <c r="K119" s="9"/>
      <c r="L119" s="9"/>
      <c r="M119" s="9"/>
      <c r="N119" s="9"/>
      <c r="O119" s="10"/>
      <c r="P119" s="188">
        <f t="shared" si="49"/>
        <v>0</v>
      </c>
      <c r="Q119" s="221">
        <f t="shared" si="50"/>
        <v>0</v>
      </c>
      <c r="R119" s="43"/>
      <c r="S119" s="25"/>
      <c r="T119" s="25"/>
    </row>
    <row r="120" spans="1:20" ht="12.75" customHeight="1" x14ac:dyDescent="0.25">
      <c r="A120" s="28"/>
      <c r="B120" s="86" t="s">
        <v>886</v>
      </c>
      <c r="C120" s="26" t="str">
        <f t="shared" si="42"/>
        <v>Drittone Logo Jersey</v>
      </c>
      <c r="D120" s="87">
        <f t="shared" si="43"/>
        <v>65</v>
      </c>
      <c r="E120" s="87">
        <f t="shared" si="46"/>
        <v>130</v>
      </c>
      <c r="F120" s="4" t="str">
        <f t="shared" si="44"/>
        <v>ultraviolet/rosa giro</v>
      </c>
      <c r="G120" s="327"/>
      <c r="H120" s="9"/>
      <c r="I120" s="9"/>
      <c r="J120" s="9"/>
      <c r="K120" s="9"/>
      <c r="L120" s="9"/>
      <c r="M120" s="9"/>
      <c r="N120" s="9"/>
      <c r="O120" s="10"/>
      <c r="P120" s="188">
        <f t="shared" si="49"/>
        <v>0</v>
      </c>
      <c r="Q120" s="221">
        <f t="shared" si="50"/>
        <v>0</v>
      </c>
      <c r="R120" s="43"/>
      <c r="S120" s="25"/>
      <c r="T120" s="25"/>
    </row>
    <row r="121" spans="1:20" ht="15.75" thickBot="1" x14ac:dyDescent="0.3">
      <c r="A121" s="28"/>
      <c r="B121" s="88" t="s">
        <v>887</v>
      </c>
      <c r="C121" s="89" t="str">
        <f t="shared" si="42"/>
        <v>Drittone Logo Jersey</v>
      </c>
      <c r="D121" s="90">
        <f t="shared" si="43"/>
        <v>65</v>
      </c>
      <c r="E121" s="90">
        <f t="shared" si="46"/>
        <v>130</v>
      </c>
      <c r="F121" s="82" t="str">
        <f t="shared" si="44"/>
        <v>paprika/mango mojito</v>
      </c>
      <c r="G121" s="91"/>
      <c r="H121" s="11"/>
      <c r="I121" s="11"/>
      <c r="J121" s="11"/>
      <c r="K121" s="11"/>
      <c r="L121" s="11"/>
      <c r="M121" s="11"/>
      <c r="N121" s="11"/>
      <c r="O121" s="99"/>
      <c r="P121" s="191">
        <f t="shared" si="49"/>
        <v>0</v>
      </c>
      <c r="Q121" s="222">
        <f t="shared" si="50"/>
        <v>0</v>
      </c>
      <c r="R121" s="43"/>
      <c r="S121" s="25"/>
      <c r="T121" s="25"/>
    </row>
    <row r="122" spans="1:20" x14ac:dyDescent="0.25">
      <c r="A122" s="28"/>
      <c r="B122" s="83" t="s">
        <v>888</v>
      </c>
      <c r="C122" s="81" t="str">
        <f t="shared" si="42"/>
        <v>Stratus Logo Jersey</v>
      </c>
      <c r="D122" s="84">
        <f t="shared" si="43"/>
        <v>65</v>
      </c>
      <c r="E122" s="84">
        <f t="shared" si="46"/>
        <v>130</v>
      </c>
      <c r="F122" s="81" t="str">
        <f t="shared" si="44"/>
        <v>white/smoky gray</v>
      </c>
      <c r="G122" s="85"/>
      <c r="H122" s="8"/>
      <c r="I122" s="8"/>
      <c r="J122" s="8"/>
      <c r="K122" s="8"/>
      <c r="L122" s="8"/>
      <c r="M122" s="8"/>
      <c r="N122" s="8"/>
      <c r="O122" s="98"/>
      <c r="P122" s="190">
        <f t="shared" si="49"/>
        <v>0</v>
      </c>
      <c r="Q122" s="220">
        <f t="shared" si="50"/>
        <v>0</v>
      </c>
      <c r="R122" s="43"/>
      <c r="S122" s="25"/>
      <c r="T122" s="25"/>
    </row>
    <row r="123" spans="1:20" ht="12.75" customHeight="1" x14ac:dyDescent="0.25">
      <c r="A123" s="28"/>
      <c r="B123" s="86" t="s">
        <v>889</v>
      </c>
      <c r="C123" s="26" t="str">
        <f t="shared" si="42"/>
        <v>Stratus Logo Jersey</v>
      </c>
      <c r="D123" s="87">
        <f t="shared" si="43"/>
        <v>65</v>
      </c>
      <c r="E123" s="87">
        <f t="shared" si="46"/>
        <v>130</v>
      </c>
      <c r="F123" s="4" t="str">
        <f t="shared" si="44"/>
        <v>twilight blue/winter sky</v>
      </c>
      <c r="G123" s="327"/>
      <c r="H123" s="9"/>
      <c r="I123" s="9"/>
      <c r="J123" s="9"/>
      <c r="K123" s="9"/>
      <c r="L123" s="9"/>
      <c r="M123" s="9"/>
      <c r="N123" s="9"/>
      <c r="O123" s="10"/>
      <c r="P123" s="188">
        <f t="shared" si="49"/>
        <v>0</v>
      </c>
      <c r="Q123" s="221">
        <f t="shared" si="50"/>
        <v>0</v>
      </c>
      <c r="R123" s="43"/>
      <c r="S123" s="25"/>
      <c r="T123" s="25"/>
    </row>
    <row r="124" spans="1:20" ht="12.75" customHeight="1" thickBot="1" x14ac:dyDescent="0.3">
      <c r="A124" s="28"/>
      <c r="B124" s="88" t="s">
        <v>890</v>
      </c>
      <c r="C124" s="89" t="str">
        <f t="shared" si="42"/>
        <v>Stratus Logo Jersey</v>
      </c>
      <c r="D124" s="90">
        <f t="shared" si="43"/>
        <v>65</v>
      </c>
      <c r="E124" s="90">
        <f t="shared" si="46"/>
        <v>130</v>
      </c>
      <c r="F124" s="82" t="str">
        <f t="shared" si="44"/>
        <v>deep bordeaux/winter sky</v>
      </c>
      <c r="G124" s="91"/>
      <c r="H124" s="11"/>
      <c r="I124" s="11"/>
      <c r="J124" s="11"/>
      <c r="K124" s="11"/>
      <c r="L124" s="11"/>
      <c r="M124" s="11"/>
      <c r="N124" s="11"/>
      <c r="O124" s="99"/>
      <c r="P124" s="191">
        <f t="shared" si="49"/>
        <v>0</v>
      </c>
      <c r="Q124" s="222">
        <f t="shared" si="50"/>
        <v>0</v>
      </c>
      <c r="R124" s="43"/>
      <c r="S124" s="25"/>
      <c r="T124" s="25"/>
    </row>
    <row r="125" spans="1:20" ht="12.75" customHeight="1" x14ac:dyDescent="0.25">
      <c r="A125" s="28"/>
      <c r="B125" s="83" t="s">
        <v>869</v>
      </c>
      <c r="C125" s="81" t="str">
        <f t="shared" si="42"/>
        <v>Climber's A/C Jersey</v>
      </c>
      <c r="D125" s="84">
        <f t="shared" si="43"/>
        <v>77.5</v>
      </c>
      <c r="E125" s="84">
        <f t="shared" si="46"/>
        <v>155</v>
      </c>
      <c r="F125" s="81" t="str">
        <f t="shared" si="44"/>
        <v>belgian blue/winter sky</v>
      </c>
      <c r="G125" s="85"/>
      <c r="H125" s="8"/>
      <c r="I125" s="8"/>
      <c r="J125" s="8"/>
      <c r="K125" s="8"/>
      <c r="L125" s="8"/>
      <c r="M125" s="8"/>
      <c r="N125" s="8"/>
      <c r="O125" s="98"/>
      <c r="P125" s="190">
        <f t="shared" ref="P125:P126" si="51">SUM(H125:N125)</f>
        <v>0</v>
      </c>
      <c r="Q125" s="220">
        <f t="shared" si="50"/>
        <v>0</v>
      </c>
      <c r="R125" s="43"/>
      <c r="S125" s="25"/>
      <c r="T125" s="25"/>
    </row>
    <row r="126" spans="1:20" ht="12.75" customHeight="1" x14ac:dyDescent="0.25">
      <c r="A126" s="28"/>
      <c r="B126" s="86" t="s">
        <v>870</v>
      </c>
      <c r="C126" s="26" t="str">
        <f t="shared" si="42"/>
        <v>Climber's A/C Jersey</v>
      </c>
      <c r="D126" s="87">
        <f t="shared" si="43"/>
        <v>77.5</v>
      </c>
      <c r="E126" s="87">
        <f t="shared" si="46"/>
        <v>155</v>
      </c>
      <c r="F126" s="4" t="str">
        <f t="shared" si="44"/>
        <v>deep bordeaux/white</v>
      </c>
      <c r="G126" s="327"/>
      <c r="H126" s="9"/>
      <c r="I126" s="9"/>
      <c r="J126" s="9"/>
      <c r="K126" s="9"/>
      <c r="L126" s="9"/>
      <c r="M126" s="9"/>
      <c r="N126" s="9"/>
      <c r="O126" s="10"/>
      <c r="P126" s="188">
        <f t="shared" si="51"/>
        <v>0</v>
      </c>
      <c r="Q126" s="221">
        <f t="shared" si="50"/>
        <v>0</v>
      </c>
      <c r="R126" s="43"/>
      <c r="S126" s="25"/>
      <c r="T126" s="25"/>
    </row>
    <row r="127" spans="1:20" ht="12.75" customHeight="1" x14ac:dyDescent="0.25">
      <c r="A127" s="28"/>
      <c r="B127" s="86" t="s">
        <v>871</v>
      </c>
      <c r="C127" s="26" t="str">
        <f t="shared" si="42"/>
        <v>Climber's A/C Jersey</v>
      </c>
      <c r="D127" s="87">
        <f t="shared" si="43"/>
        <v>77.5</v>
      </c>
      <c r="E127" s="87">
        <f t="shared" si="46"/>
        <v>155</v>
      </c>
      <c r="F127" s="4" t="str">
        <f t="shared" si="44"/>
        <v>vivid orange/smoky gray</v>
      </c>
      <c r="G127" s="327"/>
      <c r="H127" s="9"/>
      <c r="I127" s="9"/>
      <c r="J127" s="9"/>
      <c r="K127" s="9"/>
      <c r="L127" s="9"/>
      <c r="M127" s="9"/>
      <c r="N127" s="9"/>
      <c r="O127" s="10"/>
      <c r="P127" s="188">
        <f>SUM(H127:N127)</f>
        <v>0</v>
      </c>
      <c r="Q127" s="221">
        <f t="shared" si="50"/>
        <v>0</v>
      </c>
      <c r="R127" s="43"/>
      <c r="S127" s="25"/>
      <c r="T127" s="25"/>
    </row>
    <row r="128" spans="1:20" ht="12.75" customHeight="1" thickBot="1" x14ac:dyDescent="0.3">
      <c r="A128" s="28"/>
      <c r="B128" s="88" t="s">
        <v>872</v>
      </c>
      <c r="C128" s="89" t="str">
        <f t="shared" si="42"/>
        <v>Climber's A/C Jersey</v>
      </c>
      <c r="D128" s="90">
        <f t="shared" si="43"/>
        <v>77.5</v>
      </c>
      <c r="E128" s="90">
        <f t="shared" si="46"/>
        <v>155</v>
      </c>
      <c r="F128" s="82" t="str">
        <f t="shared" si="44"/>
        <v>silver gray/smoky gray</v>
      </c>
      <c r="G128" s="91"/>
      <c r="H128" s="11"/>
      <c r="I128" s="11"/>
      <c r="J128" s="11"/>
      <c r="K128" s="11"/>
      <c r="L128" s="11"/>
      <c r="M128" s="11"/>
      <c r="N128" s="11"/>
      <c r="O128" s="99"/>
      <c r="P128" s="191">
        <f>SUM(H128:N128)</f>
        <v>0</v>
      </c>
      <c r="Q128" s="222">
        <f t="shared" si="50"/>
        <v>0</v>
      </c>
      <c r="R128" s="43"/>
      <c r="S128" s="25"/>
      <c r="T128" s="25"/>
    </row>
    <row r="129" spans="1:20" s="74" customFormat="1" x14ac:dyDescent="0.25">
      <c r="A129" s="149"/>
      <c r="B129" s="83" t="s">
        <v>841</v>
      </c>
      <c r="C129" s="81" t="str">
        <f t="shared" ref="C129:C132" si="52">VLOOKUP(INT(MID(B129,2,LEN(B129)-4)),StyleInfo,8,FALSE)</f>
        <v>UPF Jersey</v>
      </c>
      <c r="D129" s="84">
        <f t="shared" ref="D129:D132" si="53">VLOOKUP(INT(MID(B129,2,LEN(B129)-4)),StyleInfo,3,FALSE)</f>
        <v>85</v>
      </c>
      <c r="E129" s="84">
        <f t="shared" ref="E129:E132" si="54">VLOOKUP(INT(MID(B129,2,LEN(B129)-4)),StyleInfo,4,FALSE)</f>
        <v>170</v>
      </c>
      <c r="F129" s="81" t="str">
        <f t="shared" ref="F129:F132" si="55">VLOOKUP(B129,ColorLookup,10,FALSE)</f>
        <v>vivid orange</v>
      </c>
      <c r="G129" s="85"/>
      <c r="H129" s="8"/>
      <c r="I129" s="8"/>
      <c r="J129" s="8"/>
      <c r="K129" s="8"/>
      <c r="L129" s="8"/>
      <c r="M129" s="8"/>
      <c r="N129" s="8"/>
      <c r="O129" s="98"/>
      <c r="P129" s="190">
        <f t="shared" ref="P129:P132" si="56">SUM(H129:N129)</f>
        <v>0</v>
      </c>
      <c r="Q129" s="220">
        <f t="shared" ref="Q129:Q132" si="57">P129*D129</f>
        <v>0</v>
      </c>
      <c r="R129" s="148"/>
    </row>
    <row r="130" spans="1:20" s="74" customFormat="1" ht="15.75" thickBot="1" x14ac:dyDescent="0.3">
      <c r="A130" s="149"/>
      <c r="B130" s="88" t="s">
        <v>384</v>
      </c>
      <c r="C130" s="89" t="str">
        <f t="shared" si="52"/>
        <v>UPF Jersey</v>
      </c>
      <c r="D130" s="90">
        <f t="shared" si="53"/>
        <v>85</v>
      </c>
      <c r="E130" s="90">
        <f t="shared" si="54"/>
        <v>170</v>
      </c>
      <c r="F130" s="82" t="str">
        <f t="shared" si="55"/>
        <v>silver gray</v>
      </c>
      <c r="G130" s="91"/>
      <c r="H130" s="11"/>
      <c r="I130" s="11"/>
      <c r="J130" s="11"/>
      <c r="K130" s="11"/>
      <c r="L130" s="11"/>
      <c r="M130" s="11"/>
      <c r="N130" s="11"/>
      <c r="O130" s="99"/>
      <c r="P130" s="191">
        <f t="shared" si="56"/>
        <v>0</v>
      </c>
      <c r="Q130" s="222">
        <f t="shared" si="57"/>
        <v>0</v>
      </c>
      <c r="R130" s="148"/>
    </row>
    <row r="131" spans="1:20" s="74" customFormat="1" x14ac:dyDescent="0.25">
      <c r="A131" s="149"/>
      <c r="B131" s="83" t="s">
        <v>842</v>
      </c>
      <c r="C131" s="81" t="str">
        <f t="shared" si="52"/>
        <v>UPF Long Sleeve Jersey</v>
      </c>
      <c r="D131" s="84">
        <f t="shared" si="53"/>
        <v>90</v>
      </c>
      <c r="E131" s="84">
        <f t="shared" si="54"/>
        <v>180</v>
      </c>
      <c r="F131" s="81" t="str">
        <f t="shared" si="55"/>
        <v>vivid orange</v>
      </c>
      <c r="G131" s="85"/>
      <c r="H131" s="8"/>
      <c r="I131" s="8"/>
      <c r="J131" s="8"/>
      <c r="K131" s="8"/>
      <c r="L131" s="8"/>
      <c r="M131" s="8"/>
      <c r="N131" s="8"/>
      <c r="O131" s="98"/>
      <c r="P131" s="190">
        <f t="shared" si="56"/>
        <v>0</v>
      </c>
      <c r="Q131" s="220">
        <f t="shared" si="57"/>
        <v>0</v>
      </c>
      <c r="R131" s="148"/>
    </row>
    <row r="132" spans="1:20" s="74" customFormat="1" ht="15.75" thickBot="1" x14ac:dyDescent="0.3">
      <c r="A132" s="149"/>
      <c r="B132" s="88" t="s">
        <v>572</v>
      </c>
      <c r="C132" s="89" t="str">
        <f t="shared" si="52"/>
        <v>UPF Long Sleeve Jersey</v>
      </c>
      <c r="D132" s="90">
        <f t="shared" si="53"/>
        <v>90</v>
      </c>
      <c r="E132" s="90">
        <f t="shared" si="54"/>
        <v>180</v>
      </c>
      <c r="F132" s="82" t="str">
        <f t="shared" si="55"/>
        <v>silver gray</v>
      </c>
      <c r="G132" s="91"/>
      <c r="H132" s="11"/>
      <c r="I132" s="11"/>
      <c r="J132" s="11"/>
      <c r="K132" s="11"/>
      <c r="L132" s="11"/>
      <c r="M132" s="11"/>
      <c r="N132" s="11"/>
      <c r="O132" s="99"/>
      <c r="P132" s="191">
        <f t="shared" si="56"/>
        <v>0</v>
      </c>
      <c r="Q132" s="222">
        <f t="shared" si="57"/>
        <v>0</v>
      </c>
      <c r="R132" s="148"/>
    </row>
    <row r="133" spans="1:20" ht="12.75" customHeight="1" x14ac:dyDescent="0.25">
      <c r="A133" s="28"/>
      <c r="B133" s="83" t="s">
        <v>891</v>
      </c>
      <c r="C133" s="81" t="str">
        <f t="shared" ref="C133:C138" si="58">VLOOKUP(INT(MID(B133,2,LEN(B133)-4)),StyleInfo,8,FALSE)</f>
        <v>Unlimited Pro 2 Jersey</v>
      </c>
      <c r="D133" s="84">
        <f t="shared" ref="D133:D138" si="59">VLOOKUP(INT(MID(B133,2,LEN(B133)-4)),StyleInfo,3,FALSE)</f>
        <v>115</v>
      </c>
      <c r="E133" s="84">
        <f t="shared" ref="E133:E138" si="60">VLOOKUP(INT(MID(B133,2,LEN(B133)-4)),StyleInfo,4,FALSE)</f>
        <v>230</v>
      </c>
      <c r="F133" s="81" t="str">
        <f t="shared" ref="F133:F138" si="61">VLOOKUP(B133,ColorLookup,10,FALSE)</f>
        <v>black</v>
      </c>
      <c r="G133" s="85"/>
      <c r="H133" s="8"/>
      <c r="I133" s="8"/>
      <c r="J133" s="8"/>
      <c r="K133" s="8"/>
      <c r="L133" s="8"/>
      <c r="M133" s="8"/>
      <c r="N133" s="8"/>
      <c r="O133" s="98"/>
      <c r="P133" s="190">
        <f t="shared" ref="P133:P135" si="62">SUM(H133:N133)</f>
        <v>0</v>
      </c>
      <c r="Q133" s="220">
        <f t="shared" ref="Q133:Q138" si="63">P133*D133</f>
        <v>0</v>
      </c>
      <c r="R133" s="43"/>
      <c r="S133" s="25"/>
      <c r="T133" s="25"/>
    </row>
    <row r="134" spans="1:20" x14ac:dyDescent="0.25">
      <c r="A134" s="28"/>
      <c r="B134" s="86" t="s">
        <v>892</v>
      </c>
      <c r="C134" s="26" t="str">
        <f t="shared" si="58"/>
        <v>Unlimited Pro 2 Jersey</v>
      </c>
      <c r="D134" s="87">
        <f t="shared" si="59"/>
        <v>115</v>
      </c>
      <c r="E134" s="87">
        <f t="shared" si="60"/>
        <v>230</v>
      </c>
      <c r="F134" s="4" t="str">
        <f t="shared" si="61"/>
        <v>elmwood</v>
      </c>
      <c r="G134" s="327"/>
      <c r="H134" s="9"/>
      <c r="I134" s="9"/>
      <c r="J134" s="9"/>
      <c r="K134" s="9"/>
      <c r="L134" s="9"/>
      <c r="M134" s="9"/>
      <c r="N134" s="9"/>
      <c r="O134" s="10"/>
      <c r="P134" s="188">
        <f t="shared" si="62"/>
        <v>0</v>
      </c>
      <c r="Q134" s="221">
        <f t="shared" si="63"/>
        <v>0</v>
      </c>
      <c r="R134" s="43"/>
      <c r="S134" s="25"/>
      <c r="T134" s="25"/>
    </row>
    <row r="135" spans="1:20" ht="15.75" thickBot="1" x14ac:dyDescent="0.3">
      <c r="A135" s="28"/>
      <c r="B135" s="88" t="s">
        <v>893</v>
      </c>
      <c r="C135" s="89" t="str">
        <f t="shared" si="58"/>
        <v>Unlimited Pro 2 Jersey</v>
      </c>
      <c r="D135" s="90">
        <f t="shared" si="59"/>
        <v>115</v>
      </c>
      <c r="E135" s="90">
        <f t="shared" si="60"/>
        <v>230</v>
      </c>
      <c r="F135" s="82" t="str">
        <f t="shared" si="61"/>
        <v>paprika</v>
      </c>
      <c r="G135" s="91"/>
      <c r="H135" s="11"/>
      <c r="I135" s="11"/>
      <c r="J135" s="11"/>
      <c r="K135" s="11"/>
      <c r="L135" s="11"/>
      <c r="M135" s="11"/>
      <c r="N135" s="11"/>
      <c r="O135" s="99"/>
      <c r="P135" s="191">
        <f t="shared" si="62"/>
        <v>0</v>
      </c>
      <c r="Q135" s="222">
        <f t="shared" si="63"/>
        <v>0</v>
      </c>
      <c r="R135" s="43"/>
      <c r="S135" s="25"/>
      <c r="T135" s="25"/>
    </row>
    <row r="136" spans="1:20" x14ac:dyDescent="0.25">
      <c r="A136" s="28"/>
      <c r="B136" s="83" t="s">
        <v>894</v>
      </c>
      <c r="C136" s="81" t="str">
        <f t="shared" si="58"/>
        <v>Unlimited Endurance 3 Jersey</v>
      </c>
      <c r="D136" s="84">
        <f t="shared" si="59"/>
        <v>87.5</v>
      </c>
      <c r="E136" s="84">
        <f t="shared" si="60"/>
        <v>175</v>
      </c>
      <c r="F136" s="81" t="str">
        <f t="shared" si="61"/>
        <v>silver moon/elmwood/mango mojito</v>
      </c>
      <c r="G136" s="85"/>
      <c r="H136" s="8"/>
      <c r="I136" s="8"/>
      <c r="J136" s="8"/>
      <c r="K136" s="8"/>
      <c r="L136" s="8"/>
      <c r="M136" s="8"/>
      <c r="N136" s="8"/>
      <c r="O136" s="98"/>
      <c r="P136" s="190">
        <f t="shared" ref="P136:P138" si="64">SUM(H136:N136)</f>
        <v>0</v>
      </c>
      <c r="Q136" s="220">
        <f t="shared" si="63"/>
        <v>0</v>
      </c>
      <c r="R136" s="43"/>
      <c r="S136" s="25"/>
      <c r="T136" s="25"/>
    </row>
    <row r="137" spans="1:20" x14ac:dyDescent="0.25">
      <c r="A137" s="28"/>
      <c r="B137" s="86" t="s">
        <v>895</v>
      </c>
      <c r="C137" s="26" t="str">
        <f t="shared" si="58"/>
        <v>Unlimited Endurance 3 Jersey</v>
      </c>
      <c r="D137" s="87">
        <f t="shared" si="59"/>
        <v>87.5</v>
      </c>
      <c r="E137" s="87">
        <f t="shared" si="60"/>
        <v>175</v>
      </c>
      <c r="F137" s="4" t="str">
        <f t="shared" si="61"/>
        <v>ivory/rich red-vivid orange</v>
      </c>
      <c r="G137" s="327"/>
      <c r="H137" s="9"/>
      <c r="I137" s="9"/>
      <c r="J137" s="9"/>
      <c r="K137" s="9"/>
      <c r="L137" s="9"/>
      <c r="M137" s="9"/>
      <c r="N137" s="9"/>
      <c r="O137" s="10"/>
      <c r="P137" s="188">
        <f t="shared" si="64"/>
        <v>0</v>
      </c>
      <c r="Q137" s="221">
        <f t="shared" si="63"/>
        <v>0</v>
      </c>
      <c r="R137" s="43"/>
      <c r="S137" s="25"/>
      <c r="T137" s="25"/>
    </row>
    <row r="138" spans="1:20" ht="15.75" thickBot="1" x14ac:dyDescent="0.3">
      <c r="A138" s="28"/>
      <c r="B138" s="88" t="s">
        <v>896</v>
      </c>
      <c r="C138" s="89" t="str">
        <f t="shared" si="58"/>
        <v>Unlimited Endurance 3 Jersey</v>
      </c>
      <c r="D138" s="90">
        <f t="shared" si="59"/>
        <v>87.5</v>
      </c>
      <c r="E138" s="90">
        <f t="shared" si="60"/>
        <v>175</v>
      </c>
      <c r="F138" s="82" t="str">
        <f t="shared" si="61"/>
        <v>mango mojito/smoky gray-elmwood</v>
      </c>
      <c r="G138" s="91"/>
      <c r="H138" s="11"/>
      <c r="I138" s="11"/>
      <c r="J138" s="11"/>
      <c r="K138" s="11"/>
      <c r="L138" s="11"/>
      <c r="M138" s="11"/>
      <c r="N138" s="11"/>
      <c r="O138" s="99"/>
      <c r="P138" s="191">
        <f t="shared" si="64"/>
        <v>0</v>
      </c>
      <c r="Q138" s="222">
        <f t="shared" si="63"/>
        <v>0</v>
      </c>
      <c r="R138" s="43"/>
      <c r="S138" s="25" t="s">
        <v>203</v>
      </c>
      <c r="T138" s="25"/>
    </row>
    <row r="139" spans="1:20" s="74" customFormat="1" x14ac:dyDescent="0.25">
      <c r="A139" s="149"/>
      <c r="B139" s="83" t="s">
        <v>457</v>
      </c>
      <c r="C139" s="81" t="str">
        <f>VLOOKUP(INT(MID(B139,2,LEN(B139)-4)),StyleInfo,8,FALSE)</f>
        <v>Espresso Thermal Jersey</v>
      </c>
      <c r="D139" s="84">
        <f>VLOOKUP(INT(MID(B139,2,LEN(B139)-4)),StyleInfo,3,FALSE)</f>
        <v>90</v>
      </c>
      <c r="E139" s="84">
        <f>VLOOKUP(INT(MID(B139,2,LEN(B139)-4)),StyleInfo,4,FALSE)</f>
        <v>180</v>
      </c>
      <c r="F139" s="81" t="str">
        <f>VLOOKUP(B139,ColorLookup,10,FALSE)</f>
        <v>light black</v>
      </c>
      <c r="G139" s="85"/>
      <c r="H139" s="8"/>
      <c r="I139" s="8"/>
      <c r="J139" s="8"/>
      <c r="K139" s="8"/>
      <c r="L139" s="8"/>
      <c r="M139" s="8"/>
      <c r="N139" s="8"/>
      <c r="O139" s="98"/>
      <c r="P139" s="190">
        <f>SUM(H139:N139)</f>
        <v>0</v>
      </c>
      <c r="Q139" s="220">
        <f>P139*D139</f>
        <v>0</v>
      </c>
      <c r="R139" s="148"/>
    </row>
    <row r="140" spans="1:20" s="74" customFormat="1" x14ac:dyDescent="0.25">
      <c r="A140" s="149"/>
      <c r="B140" s="86" t="s">
        <v>838</v>
      </c>
      <c r="C140" s="26" t="str">
        <f>VLOOKUP(INT(MID(B140,2,LEN(B140)-4)),StyleInfo,8,FALSE)</f>
        <v>Espresso Thermal Jersey</v>
      </c>
      <c r="D140" s="87">
        <f>VLOOKUP(INT(MID(B140,2,LEN(B140)-4)),StyleInfo,3,FALSE)</f>
        <v>90</v>
      </c>
      <c r="E140" s="87">
        <f>VLOOKUP(INT(MID(B140,2,LEN(B140)-4)),StyleInfo,4,FALSE)</f>
        <v>180</v>
      </c>
      <c r="F140" s="4" t="str">
        <f>VLOOKUP(B140,ColorLookup,10,FALSE)</f>
        <v>clay/dark gray</v>
      </c>
      <c r="G140" s="327"/>
      <c r="H140" s="9"/>
      <c r="I140" s="9"/>
      <c r="J140" s="9"/>
      <c r="K140" s="9"/>
      <c r="L140" s="9"/>
      <c r="M140" s="9"/>
      <c r="N140" s="9"/>
      <c r="O140" s="10"/>
      <c r="P140" s="188">
        <f>SUM(H140:N140)</f>
        <v>0</v>
      </c>
      <c r="Q140" s="221">
        <f>P140*D140</f>
        <v>0</v>
      </c>
      <c r="R140" s="148"/>
    </row>
    <row r="141" spans="1:20" s="74" customFormat="1" x14ac:dyDescent="0.25">
      <c r="A141" s="149"/>
      <c r="B141" s="86" t="s">
        <v>839</v>
      </c>
      <c r="C141" s="26" t="str">
        <f>VLOOKUP(INT(MID(B141,2,LEN(B141)-4)),StyleInfo,8,FALSE)</f>
        <v>Espresso Thermal Jersey</v>
      </c>
      <c r="D141" s="87">
        <f>VLOOKUP(INT(MID(B141,2,LEN(B141)-4)),StyleInfo,3,FALSE)</f>
        <v>90</v>
      </c>
      <c r="E141" s="87">
        <f>VLOOKUP(INT(MID(B141,2,LEN(B141)-4)),StyleInfo,4,FALSE)</f>
        <v>180</v>
      </c>
      <c r="F141" s="4" t="str">
        <f>VLOOKUP(B141,ColorLookup,10,FALSE)</f>
        <v>green pepper/deep green</v>
      </c>
      <c r="G141" s="327"/>
      <c r="H141" s="9"/>
      <c r="I141" s="9"/>
      <c r="J141" s="9"/>
      <c r="K141" s="9"/>
      <c r="L141" s="9"/>
      <c r="M141" s="9"/>
      <c r="N141" s="9"/>
      <c r="O141" s="10"/>
      <c r="P141" s="188">
        <f>SUM(H141:N141)</f>
        <v>0</v>
      </c>
      <c r="Q141" s="221">
        <f>P141*D141</f>
        <v>0</v>
      </c>
      <c r="R141" s="148"/>
    </row>
    <row r="142" spans="1:20" s="74" customFormat="1" ht="15.75" thickBot="1" x14ac:dyDescent="0.3">
      <c r="A142" s="149"/>
      <c r="B142" s="88" t="s">
        <v>458</v>
      </c>
      <c r="C142" s="89" t="str">
        <f>VLOOKUP(INT(MID(B142,2,LEN(B142)-4)),StyleInfo,8,FALSE)</f>
        <v>Espresso Thermal Jersey</v>
      </c>
      <c r="D142" s="90">
        <f>VLOOKUP(INT(MID(B142,2,LEN(B142)-4)),StyleInfo,3,FALSE)</f>
        <v>90</v>
      </c>
      <c r="E142" s="90">
        <f>VLOOKUP(INT(MID(B142,2,LEN(B142)-4)),StyleInfo,4,FALSE)</f>
        <v>180</v>
      </c>
      <c r="F142" s="82" t="str">
        <f>VLOOKUP(B142,ColorLookup,10,FALSE)</f>
        <v>belgian blue</v>
      </c>
      <c r="G142" s="91"/>
      <c r="H142" s="11"/>
      <c r="I142" s="11"/>
      <c r="J142" s="11"/>
      <c r="K142" s="11"/>
      <c r="L142" s="11"/>
      <c r="M142" s="11"/>
      <c r="N142" s="11"/>
      <c r="O142" s="99"/>
      <c r="P142" s="191">
        <f>SUM(H142:N142)</f>
        <v>0</v>
      </c>
      <c r="Q142" s="222">
        <f>P142*D142</f>
        <v>0</v>
      </c>
      <c r="R142" s="148"/>
    </row>
    <row r="143" spans="1:20" ht="15.75" thickBot="1" x14ac:dyDescent="0.3">
      <c r="A143" s="28"/>
      <c r="B143" s="259" t="s">
        <v>385</v>
      </c>
      <c r="C143" s="260"/>
      <c r="D143" s="261"/>
      <c r="E143" s="261"/>
      <c r="F143" s="262"/>
      <c r="G143" s="263"/>
      <c r="H143" s="264"/>
      <c r="I143" s="265"/>
      <c r="J143" s="265"/>
      <c r="K143" s="265"/>
      <c r="L143" s="265"/>
      <c r="M143" s="265"/>
      <c r="N143" s="265"/>
      <c r="O143" s="266"/>
      <c r="P143" s="267">
        <f>SUM(P93:P142)</f>
        <v>0</v>
      </c>
      <c r="Q143" s="268">
        <f>SUM(Q78:Q142)</f>
        <v>0</v>
      </c>
      <c r="R143" s="43"/>
      <c r="S143" s="25"/>
      <c r="T143" s="25"/>
    </row>
    <row r="144" spans="1:20" x14ac:dyDescent="0.25">
      <c r="A144" s="28"/>
      <c r="B144" s="2"/>
      <c r="C144" s="2"/>
      <c r="D144" s="3"/>
      <c r="E144" s="3"/>
      <c r="F144" s="2"/>
      <c r="G144" s="95"/>
      <c r="H144" s="33"/>
      <c r="I144" s="19"/>
      <c r="J144" s="19"/>
      <c r="K144" s="19"/>
      <c r="L144" s="19"/>
      <c r="M144" s="19"/>
      <c r="N144" s="19"/>
      <c r="O144" s="10"/>
      <c r="P144" s="95"/>
      <c r="Q144" s="214"/>
      <c r="R144" s="43"/>
      <c r="S144" s="25"/>
      <c r="T144" s="25"/>
    </row>
    <row r="145" spans="1:20" ht="15.75" thickBot="1" x14ac:dyDescent="0.3">
      <c r="A145" s="28"/>
      <c r="B145" s="2"/>
      <c r="C145" s="2"/>
      <c r="D145" s="3"/>
      <c r="E145" s="3"/>
      <c r="F145" s="2"/>
      <c r="G145" s="95"/>
      <c r="H145" s="33"/>
      <c r="I145" s="19"/>
      <c r="J145" s="19"/>
      <c r="K145" s="19"/>
      <c r="L145" s="19"/>
      <c r="M145" s="19"/>
      <c r="N145" s="19"/>
      <c r="O145" s="10"/>
      <c r="P145" s="95"/>
      <c r="Q145" s="214"/>
      <c r="R145" s="43"/>
      <c r="S145" s="25"/>
      <c r="T145" s="25"/>
    </row>
    <row r="146" spans="1:20" s="74" customFormat="1" ht="15.75" thickBot="1" x14ac:dyDescent="0.3">
      <c r="A146" s="149"/>
      <c r="B146" s="141" t="s">
        <v>397</v>
      </c>
      <c r="C146" s="142"/>
      <c r="D146" s="143" t="s">
        <v>142</v>
      </c>
      <c r="E146" s="143" t="s">
        <v>143</v>
      </c>
      <c r="F146" s="144" t="s">
        <v>197</v>
      </c>
      <c r="G146" s="150"/>
      <c r="H146" s="145" t="s">
        <v>198</v>
      </c>
      <c r="I146" s="146" t="s">
        <v>102</v>
      </c>
      <c r="J146" s="146" t="s">
        <v>88</v>
      </c>
      <c r="K146" s="146" t="s">
        <v>78</v>
      </c>
      <c r="L146" s="146" t="s">
        <v>199</v>
      </c>
      <c r="M146" s="146" t="s">
        <v>200</v>
      </c>
      <c r="N146" s="146" t="s">
        <v>201</v>
      </c>
      <c r="O146" s="147"/>
      <c r="P146" s="194" t="s">
        <v>195</v>
      </c>
      <c r="Q146" s="218" t="s">
        <v>196</v>
      </c>
      <c r="R146" s="148"/>
    </row>
    <row r="147" spans="1:20" x14ac:dyDescent="0.25">
      <c r="A147" s="28"/>
      <c r="B147" s="107" t="s">
        <v>255</v>
      </c>
      <c r="C147" s="108" t="str">
        <f t="shared" ref="C147:C155" si="65">VLOOKUP(INT(MID(B147,2,LEN(B147)-4)),StyleInfo,8,FALSE)</f>
        <v>Pro Mesh 2.0 Short Sleeve</v>
      </c>
      <c r="D147" s="109">
        <f t="shared" ref="D147:D155" si="66">VLOOKUP(INT(MID(B147,2,LEN(B147)-4)),StyleInfo,3,FALSE)</f>
        <v>37.5</v>
      </c>
      <c r="E147" s="109">
        <f t="shared" ref="E147:E155" si="67">VLOOKUP(INT(MID(B147,2,LEN(B147)-4)),StyleInfo,4,FALSE)</f>
        <v>75</v>
      </c>
      <c r="F147" s="108" t="str">
        <f t="shared" ref="F147:F155" si="68">VLOOKUP(B147,ColorLookup,10,FALSE)</f>
        <v>white</v>
      </c>
      <c r="G147" s="110"/>
      <c r="H147" s="111"/>
      <c r="I147" s="112"/>
      <c r="J147" s="112"/>
      <c r="K147" s="112"/>
      <c r="L147" s="112"/>
      <c r="M147" s="112"/>
      <c r="N147" s="113"/>
      <c r="O147" s="114"/>
      <c r="P147" s="196">
        <f t="shared" ref="P147:P155" si="69">SUM(G147:N147)</f>
        <v>0</v>
      </c>
      <c r="Q147" s="225">
        <f t="shared" ref="Q147:Q155" si="70">P147*D147</f>
        <v>0</v>
      </c>
      <c r="R147" s="43"/>
      <c r="S147" s="25"/>
      <c r="T147" s="25"/>
    </row>
    <row r="148" spans="1:20" x14ac:dyDescent="0.25">
      <c r="A148" s="28"/>
      <c r="B148" s="115" t="s">
        <v>204</v>
      </c>
      <c r="C148" s="26" t="str">
        <f t="shared" si="65"/>
        <v>Pro Mesh 2.0 Short Sleeve</v>
      </c>
      <c r="D148" s="87">
        <f t="shared" si="66"/>
        <v>37.5</v>
      </c>
      <c r="E148" s="87">
        <f t="shared" si="67"/>
        <v>75</v>
      </c>
      <c r="F148" s="101" t="str">
        <f t="shared" si="68"/>
        <v>black</v>
      </c>
      <c r="G148" s="102"/>
      <c r="H148" s="105"/>
      <c r="I148" s="106"/>
      <c r="J148" s="106"/>
      <c r="K148" s="106"/>
      <c r="L148" s="106"/>
      <c r="M148" s="106"/>
      <c r="N148" s="103"/>
      <c r="O148" s="104"/>
      <c r="P148" s="197">
        <f t="shared" si="69"/>
        <v>0</v>
      </c>
      <c r="Q148" s="226">
        <f t="shared" si="70"/>
        <v>0</v>
      </c>
      <c r="R148" s="43"/>
      <c r="S148" s="25"/>
      <c r="T148" s="25"/>
    </row>
    <row r="149" spans="1:20" x14ac:dyDescent="0.25">
      <c r="A149" s="28"/>
      <c r="B149" s="115" t="s">
        <v>205</v>
      </c>
      <c r="C149" s="26" t="str">
        <f t="shared" si="65"/>
        <v>Pro Mesh 2.0 Short Sleeve</v>
      </c>
      <c r="D149" s="87">
        <f t="shared" si="66"/>
        <v>37.5</v>
      </c>
      <c r="E149" s="87">
        <f t="shared" si="67"/>
        <v>75</v>
      </c>
      <c r="F149" s="101" t="str">
        <f t="shared" si="68"/>
        <v>belgian blue</v>
      </c>
      <c r="G149" s="102"/>
      <c r="H149" s="105"/>
      <c r="I149" s="106"/>
      <c r="J149" s="106"/>
      <c r="K149" s="106"/>
      <c r="L149" s="106"/>
      <c r="M149" s="106"/>
      <c r="N149" s="103"/>
      <c r="O149" s="104"/>
      <c r="P149" s="197">
        <f t="shared" si="69"/>
        <v>0</v>
      </c>
      <c r="Q149" s="226">
        <f t="shared" si="70"/>
        <v>0</v>
      </c>
      <c r="R149" s="43"/>
      <c r="S149" s="25"/>
      <c r="T149" s="25"/>
    </row>
    <row r="150" spans="1:20" ht="15.75" thickBot="1" x14ac:dyDescent="0.3">
      <c r="A150" s="28"/>
      <c r="B150" s="116" t="s">
        <v>394</v>
      </c>
      <c r="C150" s="89" t="str">
        <f t="shared" si="65"/>
        <v>Pro Mesh 2.0 Short Sleeve</v>
      </c>
      <c r="D150" s="90">
        <f t="shared" si="66"/>
        <v>37.5</v>
      </c>
      <c r="E150" s="90">
        <f t="shared" si="67"/>
        <v>75</v>
      </c>
      <c r="F150" s="117" t="str">
        <f t="shared" si="68"/>
        <v>deep bordeaux</v>
      </c>
      <c r="G150" s="118"/>
      <c r="H150" s="119"/>
      <c r="I150" s="120"/>
      <c r="J150" s="120"/>
      <c r="K150" s="120"/>
      <c r="L150" s="120"/>
      <c r="M150" s="120"/>
      <c r="N150" s="121"/>
      <c r="O150" s="122"/>
      <c r="P150" s="198">
        <f t="shared" si="69"/>
        <v>0</v>
      </c>
      <c r="Q150" s="227">
        <f t="shared" si="70"/>
        <v>0</v>
      </c>
      <c r="R150" s="43"/>
      <c r="S150" s="25"/>
      <c r="T150" s="25"/>
    </row>
    <row r="151" spans="1:20" x14ac:dyDescent="0.25">
      <c r="A151" s="28"/>
      <c r="B151" s="107" t="s">
        <v>256</v>
      </c>
      <c r="C151" s="108" t="str">
        <f t="shared" si="65"/>
        <v>Pro Mesh 2.0 Sleeveless</v>
      </c>
      <c r="D151" s="109">
        <f t="shared" si="66"/>
        <v>35</v>
      </c>
      <c r="E151" s="109">
        <f t="shared" si="67"/>
        <v>70</v>
      </c>
      <c r="F151" s="108" t="str">
        <f t="shared" si="68"/>
        <v>white</v>
      </c>
      <c r="G151" s="110"/>
      <c r="H151" s="111"/>
      <c r="I151" s="112"/>
      <c r="J151" s="112"/>
      <c r="K151" s="112"/>
      <c r="L151" s="112"/>
      <c r="M151" s="112"/>
      <c r="N151" s="113"/>
      <c r="O151" s="114"/>
      <c r="P151" s="196">
        <f t="shared" si="69"/>
        <v>0</v>
      </c>
      <c r="Q151" s="225">
        <f t="shared" si="70"/>
        <v>0</v>
      </c>
      <c r="R151" s="43"/>
      <c r="S151" s="25"/>
      <c r="T151" s="25"/>
    </row>
    <row r="152" spans="1:20" x14ac:dyDescent="0.25">
      <c r="A152" s="28"/>
      <c r="B152" s="115" t="s">
        <v>206</v>
      </c>
      <c r="C152" s="26" t="str">
        <f t="shared" si="65"/>
        <v>Pro Mesh 2.0 Sleeveless</v>
      </c>
      <c r="D152" s="87">
        <f t="shared" si="66"/>
        <v>35</v>
      </c>
      <c r="E152" s="87">
        <f t="shared" si="67"/>
        <v>70</v>
      </c>
      <c r="F152" s="101" t="str">
        <f t="shared" si="68"/>
        <v>black</v>
      </c>
      <c r="G152" s="102"/>
      <c r="H152" s="105"/>
      <c r="I152" s="106"/>
      <c r="J152" s="106"/>
      <c r="K152" s="106"/>
      <c r="L152" s="106"/>
      <c r="M152" s="106"/>
      <c r="N152" s="103"/>
      <c r="O152" s="104"/>
      <c r="P152" s="197">
        <f t="shared" si="69"/>
        <v>0</v>
      </c>
      <c r="Q152" s="226">
        <f t="shared" si="70"/>
        <v>0</v>
      </c>
      <c r="R152" s="43"/>
      <c r="S152" s="25"/>
      <c r="T152" s="25"/>
    </row>
    <row r="153" spans="1:20" x14ac:dyDescent="0.25">
      <c r="A153" s="28"/>
      <c r="B153" s="115" t="s">
        <v>207</v>
      </c>
      <c r="C153" s="26" t="str">
        <f t="shared" si="65"/>
        <v>Pro Mesh 2.0 Sleeveless</v>
      </c>
      <c r="D153" s="87">
        <f t="shared" si="66"/>
        <v>35</v>
      </c>
      <c r="E153" s="87">
        <f t="shared" si="67"/>
        <v>70</v>
      </c>
      <c r="F153" s="101" t="str">
        <f t="shared" si="68"/>
        <v>belgian blue</v>
      </c>
      <c r="G153" s="102"/>
      <c r="H153" s="105"/>
      <c r="I153" s="106"/>
      <c r="J153" s="106"/>
      <c r="K153" s="106"/>
      <c r="L153" s="106"/>
      <c r="M153" s="106"/>
      <c r="N153" s="103"/>
      <c r="O153" s="104"/>
      <c r="P153" s="197">
        <f t="shared" si="69"/>
        <v>0</v>
      </c>
      <c r="Q153" s="226">
        <f t="shared" si="70"/>
        <v>0</v>
      </c>
      <c r="R153" s="43"/>
      <c r="S153" s="25"/>
      <c r="T153" s="25"/>
    </row>
    <row r="154" spans="1:20" ht="15.75" thickBot="1" x14ac:dyDescent="0.3">
      <c r="A154" s="28"/>
      <c r="B154" s="116" t="s">
        <v>395</v>
      </c>
      <c r="C154" s="89" t="str">
        <f t="shared" si="65"/>
        <v>Pro Mesh 2.0 Sleeveless</v>
      </c>
      <c r="D154" s="90">
        <f t="shared" si="66"/>
        <v>35</v>
      </c>
      <c r="E154" s="90">
        <f t="shared" si="67"/>
        <v>70</v>
      </c>
      <c r="F154" s="117" t="str">
        <f t="shared" si="68"/>
        <v>deep bordeaux</v>
      </c>
      <c r="G154" s="118"/>
      <c r="H154" s="119"/>
      <c r="I154" s="120"/>
      <c r="J154" s="120"/>
      <c r="K154" s="120"/>
      <c r="L154" s="120"/>
      <c r="M154" s="120"/>
      <c r="N154" s="121"/>
      <c r="O154" s="122"/>
      <c r="P154" s="198">
        <f t="shared" si="69"/>
        <v>0</v>
      </c>
      <c r="Q154" s="227">
        <f t="shared" si="70"/>
        <v>0</v>
      </c>
      <c r="R154" s="43"/>
      <c r="S154" s="25"/>
      <c r="T154" s="25"/>
    </row>
    <row r="155" spans="1:20" ht="15.75" thickBot="1" x14ac:dyDescent="0.3">
      <c r="A155" s="28"/>
      <c r="B155" s="123" t="s">
        <v>208</v>
      </c>
      <c r="C155" s="124" t="str">
        <f t="shared" si="65"/>
        <v>Active Cooling Sleeveless</v>
      </c>
      <c r="D155" s="125">
        <f t="shared" si="66"/>
        <v>55</v>
      </c>
      <c r="E155" s="125">
        <f t="shared" si="67"/>
        <v>110</v>
      </c>
      <c r="F155" s="124" t="str">
        <f t="shared" si="68"/>
        <v>silver gray</v>
      </c>
      <c r="G155" s="126"/>
      <c r="H155" s="127"/>
      <c r="I155" s="128"/>
      <c r="J155" s="128"/>
      <c r="K155" s="128"/>
      <c r="L155" s="128"/>
      <c r="M155" s="128"/>
      <c r="N155" s="129"/>
      <c r="O155" s="130"/>
      <c r="P155" s="199">
        <f t="shared" si="69"/>
        <v>0</v>
      </c>
      <c r="Q155" s="228">
        <f t="shared" si="70"/>
        <v>0</v>
      </c>
      <c r="R155" s="43"/>
      <c r="S155" s="25"/>
      <c r="T155" s="25"/>
    </row>
    <row r="156" spans="1:20" s="74" customFormat="1" ht="15.75" thickBot="1" x14ac:dyDescent="0.3">
      <c r="A156" s="149"/>
      <c r="B156" s="159"/>
      <c r="C156" s="160"/>
      <c r="D156" s="160"/>
      <c r="E156" s="160"/>
      <c r="F156" s="160"/>
      <c r="G156" s="150"/>
      <c r="H156" s="145"/>
      <c r="I156" s="146" t="s">
        <v>209</v>
      </c>
      <c r="J156" s="161"/>
      <c r="K156" s="146" t="s">
        <v>210</v>
      </c>
      <c r="L156" s="146"/>
      <c r="M156" s="146" t="s">
        <v>200</v>
      </c>
      <c r="N156" s="146"/>
      <c r="O156" s="147"/>
      <c r="P156" s="194"/>
      <c r="Q156" s="218"/>
      <c r="R156" s="148"/>
    </row>
    <row r="157" spans="1:20" x14ac:dyDescent="0.25">
      <c r="A157" s="28"/>
      <c r="B157" s="107" t="s">
        <v>215</v>
      </c>
      <c r="C157" s="108" t="str">
        <f>VLOOKUP(INT(MID(B157,2,LEN(B157)-4)),StyleInfo,8,FALSE)</f>
        <v>Core Seamless Base Layer SS</v>
      </c>
      <c r="D157" s="109">
        <f>VLOOKUP(INT(MID(B157,2,LEN(B157)-4)),StyleInfo,3,FALSE)</f>
        <v>42.5</v>
      </c>
      <c r="E157" s="109">
        <f>VLOOKUP(INT(MID(B157,2,LEN(B157)-4)),StyleInfo,4,FALSE)</f>
        <v>85</v>
      </c>
      <c r="F157" s="108" t="str">
        <f>VLOOKUP(B157,ColorLookup,10,FALSE)</f>
        <v>white</v>
      </c>
      <c r="G157" s="110"/>
      <c r="H157" s="131"/>
      <c r="I157" s="112"/>
      <c r="J157" s="132"/>
      <c r="K157" s="112"/>
      <c r="L157" s="132"/>
      <c r="M157" s="112"/>
      <c r="N157" s="113"/>
      <c r="O157" s="114"/>
      <c r="P157" s="196">
        <f>SUM(G157:N157)</f>
        <v>0</v>
      </c>
      <c r="Q157" s="225">
        <f t="shared" ref="Q157:Q163" si="71">P157*D157</f>
        <v>0</v>
      </c>
      <c r="R157" s="43"/>
      <c r="S157" s="25"/>
      <c r="T157" s="25"/>
    </row>
    <row r="158" spans="1:20" ht="15.75" thickBot="1" x14ac:dyDescent="0.3">
      <c r="A158" s="28"/>
      <c r="B158" s="116" t="s">
        <v>216</v>
      </c>
      <c r="C158" s="89" t="str">
        <f>VLOOKUP(INT(MID(B158,2,LEN(B158)-4)),StyleInfo,8,FALSE)</f>
        <v>Core Seamless Base Layer SS</v>
      </c>
      <c r="D158" s="90">
        <f>VLOOKUP(INT(MID(B158,2,LEN(B158)-4)),StyleInfo,3,FALSE)</f>
        <v>42.5</v>
      </c>
      <c r="E158" s="90">
        <f>VLOOKUP(INT(MID(B158,2,LEN(B158)-4)),StyleInfo,4,FALSE)</f>
        <v>85</v>
      </c>
      <c r="F158" s="117" t="str">
        <f>VLOOKUP(B158,ColorLookup,10,FALSE)</f>
        <v>black</v>
      </c>
      <c r="G158" s="118"/>
      <c r="H158" s="133"/>
      <c r="I158" s="120"/>
      <c r="J158" s="134"/>
      <c r="K158" s="120"/>
      <c r="L158" s="134"/>
      <c r="M158" s="120"/>
      <c r="N158" s="121"/>
      <c r="O158" s="122"/>
      <c r="P158" s="198">
        <f>SUM(G158:N158)</f>
        <v>0</v>
      </c>
      <c r="Q158" s="227">
        <f t="shared" si="71"/>
        <v>0</v>
      </c>
      <c r="R158" s="43"/>
      <c r="S158" s="25"/>
      <c r="T158" s="25"/>
    </row>
    <row r="159" spans="1:20" ht="15.75" thickBot="1" x14ac:dyDescent="0.3">
      <c r="A159" s="28"/>
      <c r="B159" s="123" t="s">
        <v>217</v>
      </c>
      <c r="C159" s="124" t="str">
        <f>VLOOKUP(INT(MID(B159,2,LEN(B159)-4)),StyleInfo,8,FALSE)</f>
        <v>Core Seamless Base Layer</v>
      </c>
      <c r="D159" s="125">
        <f>VLOOKUP(INT(MID(B159,2,LEN(B159)-4)),StyleInfo,3,FALSE)</f>
        <v>40</v>
      </c>
      <c r="E159" s="125">
        <f>VLOOKUP(INT(MID(B159,2,LEN(B159)-4)),StyleInfo,4,FALSE)</f>
        <v>80</v>
      </c>
      <c r="F159" s="124" t="str">
        <f>VLOOKUP(B159,ColorLookup,10,FALSE)</f>
        <v>white</v>
      </c>
      <c r="G159" s="126"/>
      <c r="H159" s="135"/>
      <c r="I159" s="128"/>
      <c r="J159" s="136"/>
      <c r="K159" s="128"/>
      <c r="L159" s="136"/>
      <c r="M159" s="128"/>
      <c r="N159" s="129"/>
      <c r="O159" s="130"/>
      <c r="P159" s="199">
        <f>SUM(G159:N159)</f>
        <v>0</v>
      </c>
      <c r="Q159" s="228">
        <f t="shared" si="71"/>
        <v>0</v>
      </c>
      <c r="R159" s="43"/>
      <c r="S159" s="25"/>
      <c r="T159" s="25"/>
    </row>
    <row r="160" spans="1:20" x14ac:dyDescent="0.25">
      <c r="A160" s="28"/>
      <c r="B160" s="107" t="s">
        <v>211</v>
      </c>
      <c r="C160" s="108" t="str">
        <f>VLOOKUP(INT(MID(B160,2,LEN(B160)-4)),StyleInfo,8,FALSE)</f>
        <v>Core Mesh 3 SS</v>
      </c>
      <c r="D160" s="109">
        <f>VLOOKUP(INT(MID(B160,2,LEN(B160)-4)),StyleInfo,3,FALSE)</f>
        <v>35</v>
      </c>
      <c r="E160" s="109">
        <f>VLOOKUP(INT(MID(B160,2,LEN(B160)-4)),StyleInfo,4,FALSE)</f>
        <v>70</v>
      </c>
      <c r="F160" s="108" t="str">
        <f>VLOOKUP(B160,ColorLookup,10,FALSE)</f>
        <v>white</v>
      </c>
      <c r="G160" s="110"/>
      <c r="H160" s="131"/>
      <c r="I160" s="112"/>
      <c r="J160" s="132"/>
      <c r="K160" s="112"/>
      <c r="L160" s="132"/>
      <c r="M160" s="112"/>
      <c r="N160" s="113"/>
      <c r="O160" s="114"/>
      <c r="P160" s="196">
        <f>SUM(G160:N160)</f>
        <v>0</v>
      </c>
      <c r="Q160" s="225">
        <f t="shared" si="71"/>
        <v>0</v>
      </c>
      <c r="R160" s="43"/>
      <c r="S160" s="25"/>
      <c r="T160" s="25"/>
    </row>
    <row r="161" spans="1:20" ht="15.75" thickBot="1" x14ac:dyDescent="0.3">
      <c r="A161" s="28"/>
      <c r="B161" s="116" t="s">
        <v>212</v>
      </c>
      <c r="C161" s="89" t="str">
        <f t="shared" ref="C161:C163" si="72">VLOOKUP(INT(MID(B161,2,LEN(B161)-4)),StyleInfo,8,FALSE)</f>
        <v>Core Mesh 3 SS</v>
      </c>
      <c r="D161" s="90">
        <f t="shared" ref="D161:D163" si="73">VLOOKUP(INT(MID(B161,2,LEN(B161)-4)),StyleInfo,3,FALSE)</f>
        <v>35</v>
      </c>
      <c r="E161" s="90">
        <f t="shared" ref="E161:E163" si="74">VLOOKUP(INT(MID(B161,2,LEN(B161)-4)),StyleInfo,4,FALSE)</f>
        <v>70</v>
      </c>
      <c r="F161" s="117" t="str">
        <f t="shared" ref="F161:F163" si="75">VLOOKUP(B161,ColorLookup,10,FALSE)</f>
        <v>black</v>
      </c>
      <c r="G161" s="118"/>
      <c r="H161" s="133"/>
      <c r="I161" s="120"/>
      <c r="J161" s="134"/>
      <c r="K161" s="120"/>
      <c r="L161" s="134"/>
      <c r="M161" s="120"/>
      <c r="N161" s="121"/>
      <c r="O161" s="122"/>
      <c r="P161" s="198">
        <f t="shared" ref="P161:P163" si="76">SUM(G161:N161)</f>
        <v>0</v>
      </c>
      <c r="Q161" s="227">
        <f t="shared" si="71"/>
        <v>0</v>
      </c>
      <c r="R161" s="43"/>
      <c r="S161" s="25"/>
      <c r="T161" s="25"/>
    </row>
    <row r="162" spans="1:20" x14ac:dyDescent="0.25">
      <c r="A162" s="28"/>
      <c r="B162" s="107" t="s">
        <v>213</v>
      </c>
      <c r="C162" s="108" t="str">
        <f t="shared" si="72"/>
        <v>Core Mesh 3 Sleeveless</v>
      </c>
      <c r="D162" s="109">
        <f t="shared" si="73"/>
        <v>32.5</v>
      </c>
      <c r="E162" s="109">
        <f t="shared" si="74"/>
        <v>65</v>
      </c>
      <c r="F162" s="108" t="str">
        <f t="shared" si="75"/>
        <v>white</v>
      </c>
      <c r="G162" s="110"/>
      <c r="H162" s="131"/>
      <c r="I162" s="112"/>
      <c r="J162" s="132"/>
      <c r="K162" s="112"/>
      <c r="L162" s="132"/>
      <c r="M162" s="112"/>
      <c r="N162" s="113"/>
      <c r="O162" s="114"/>
      <c r="P162" s="196">
        <f t="shared" si="76"/>
        <v>0</v>
      </c>
      <c r="Q162" s="225">
        <f t="shared" si="71"/>
        <v>0</v>
      </c>
      <c r="R162" s="43"/>
      <c r="S162" s="25"/>
      <c r="T162" s="25"/>
    </row>
    <row r="163" spans="1:20" ht="15.75" thickBot="1" x14ac:dyDescent="0.3">
      <c r="A163" s="28"/>
      <c r="B163" s="116" t="s">
        <v>214</v>
      </c>
      <c r="C163" s="89" t="str">
        <f t="shared" si="72"/>
        <v>Core Mesh 3 Sleeveless</v>
      </c>
      <c r="D163" s="90">
        <f t="shared" si="73"/>
        <v>32.5</v>
      </c>
      <c r="E163" s="90">
        <f t="shared" si="74"/>
        <v>65</v>
      </c>
      <c r="F163" s="117" t="str">
        <f t="shared" si="75"/>
        <v>black</v>
      </c>
      <c r="G163" s="118"/>
      <c r="H163" s="133"/>
      <c r="I163" s="120"/>
      <c r="J163" s="134"/>
      <c r="K163" s="120"/>
      <c r="L163" s="134"/>
      <c r="M163" s="120"/>
      <c r="N163" s="121"/>
      <c r="O163" s="122"/>
      <c r="P163" s="198">
        <f t="shared" si="76"/>
        <v>0</v>
      </c>
      <c r="Q163" s="227">
        <f t="shared" si="71"/>
        <v>0</v>
      </c>
      <c r="R163" s="43"/>
      <c r="S163" s="25"/>
      <c r="T163" s="25"/>
    </row>
    <row r="164" spans="1:20" ht="15.75" thickBot="1" x14ac:dyDescent="0.3">
      <c r="A164" s="28"/>
      <c r="B164" s="259" t="s">
        <v>396</v>
      </c>
      <c r="C164" s="260"/>
      <c r="D164" s="261"/>
      <c r="E164" s="261"/>
      <c r="F164" s="262"/>
      <c r="G164" s="263"/>
      <c r="H164" s="264"/>
      <c r="I164" s="265"/>
      <c r="J164" s="265"/>
      <c r="K164" s="265"/>
      <c r="L164" s="265"/>
      <c r="M164" s="265"/>
      <c r="N164" s="265"/>
      <c r="O164" s="266"/>
      <c r="P164" s="267">
        <f>SUM(P147:P163)</f>
        <v>0</v>
      </c>
      <c r="Q164" s="268">
        <f>SUM(Q147:Q163)</f>
        <v>0</v>
      </c>
      <c r="R164" s="43"/>
      <c r="S164" s="25"/>
      <c r="T164" s="25"/>
    </row>
    <row r="165" spans="1:20" ht="15.75" thickBot="1" x14ac:dyDescent="0.3">
      <c r="A165" s="28"/>
      <c r="B165" s="2"/>
      <c r="C165" s="2"/>
      <c r="D165" s="3"/>
      <c r="E165" s="3"/>
      <c r="F165" s="2"/>
      <c r="G165" s="95"/>
      <c r="H165" s="33"/>
      <c r="I165" s="19"/>
      <c r="J165" s="19"/>
      <c r="K165" s="19"/>
      <c r="L165" s="19"/>
      <c r="M165" s="19"/>
      <c r="N165" s="19"/>
      <c r="O165" s="10"/>
      <c r="P165" s="95"/>
      <c r="Q165" s="214"/>
      <c r="R165" s="43"/>
      <c r="S165" s="25"/>
      <c r="T165" s="25"/>
    </row>
    <row r="166" spans="1:20" s="74" customFormat="1" ht="15.75" thickBot="1" x14ac:dyDescent="0.3">
      <c r="A166" s="149"/>
      <c r="B166" s="162" t="s">
        <v>218</v>
      </c>
      <c r="C166" s="163"/>
      <c r="D166" s="164" t="s">
        <v>142</v>
      </c>
      <c r="E166" s="164" t="s">
        <v>143</v>
      </c>
      <c r="F166" s="165" t="s">
        <v>197</v>
      </c>
      <c r="G166" s="166"/>
      <c r="H166" s="167" t="s">
        <v>198</v>
      </c>
      <c r="I166" s="168" t="s">
        <v>102</v>
      </c>
      <c r="J166" s="168" t="s">
        <v>88</v>
      </c>
      <c r="K166" s="168" t="s">
        <v>78</v>
      </c>
      <c r="L166" s="168" t="s">
        <v>199</v>
      </c>
      <c r="M166" s="168" t="s">
        <v>200</v>
      </c>
      <c r="N166" s="168"/>
      <c r="O166" s="168"/>
      <c r="P166" s="200" t="s">
        <v>195</v>
      </c>
      <c r="Q166" s="229" t="s">
        <v>196</v>
      </c>
      <c r="R166" s="148"/>
    </row>
    <row r="167" spans="1:20" s="74" customFormat="1" x14ac:dyDescent="0.25">
      <c r="A167" s="149"/>
      <c r="B167" s="83" t="s">
        <v>399</v>
      </c>
      <c r="C167" s="81" t="str">
        <f t="shared" ref="C167:C172" si="77">VLOOKUP(INT(MID(B167,2,LEN(B167)-4)),StyleInfo,8,FALSE)</f>
        <v>Premio Evo Glove</v>
      </c>
      <c r="D167" s="84">
        <f t="shared" ref="D167:D172" si="78">VLOOKUP(INT(MID(B167,2,LEN(B167)-4)),StyleInfo,3,FALSE)</f>
        <v>32.5</v>
      </c>
      <c r="E167" s="84">
        <f t="shared" ref="E167:E172" si="79">VLOOKUP(INT(MID(B167,2,LEN(B167)-4)),StyleInfo,4,FALSE)</f>
        <v>65</v>
      </c>
      <c r="F167" s="81" t="str">
        <f t="shared" ref="F167:F172" si="80">VLOOKUP(B167,ColorLookup,10,FALSE)</f>
        <v>black</v>
      </c>
      <c r="G167" s="85"/>
      <c r="H167" s="64"/>
      <c r="I167" s="8"/>
      <c r="J167" s="8"/>
      <c r="K167" s="8"/>
      <c r="L167" s="8"/>
      <c r="M167" s="8"/>
      <c r="N167" s="15"/>
      <c r="O167" s="98"/>
      <c r="P167" s="190">
        <f t="shared" ref="P167:P172" si="81">SUM(H167:N167)</f>
        <v>0</v>
      </c>
      <c r="Q167" s="220">
        <f t="shared" ref="Q167:Q172" si="82">P167*D167</f>
        <v>0</v>
      </c>
      <c r="R167" s="148"/>
    </row>
    <row r="168" spans="1:20" s="74" customFormat="1" x14ac:dyDescent="0.25">
      <c r="A168" s="149"/>
      <c r="B168" s="86" t="s">
        <v>897</v>
      </c>
      <c r="C168" s="26" t="str">
        <f t="shared" si="77"/>
        <v>Premio Evo Glove</v>
      </c>
      <c r="D168" s="87">
        <f t="shared" si="78"/>
        <v>32.5</v>
      </c>
      <c r="E168" s="87">
        <f t="shared" si="79"/>
        <v>65</v>
      </c>
      <c r="F168" s="4" t="str">
        <f t="shared" si="80"/>
        <v>winter sky</v>
      </c>
      <c r="G168" s="327"/>
      <c r="H168" s="65"/>
      <c r="I168" s="9"/>
      <c r="J168" s="9"/>
      <c r="K168" s="9"/>
      <c r="L168" s="9"/>
      <c r="M168" s="9"/>
      <c r="N168" s="341"/>
      <c r="O168" s="10"/>
      <c r="P168" s="188">
        <f t="shared" si="81"/>
        <v>0</v>
      </c>
      <c r="Q168" s="221">
        <f t="shared" si="82"/>
        <v>0</v>
      </c>
      <c r="R168" s="148"/>
    </row>
    <row r="169" spans="1:20" s="74" customFormat="1" ht="15.75" thickBot="1" x14ac:dyDescent="0.3">
      <c r="A169" s="149"/>
      <c r="B169" s="88" t="s">
        <v>400</v>
      </c>
      <c r="C169" s="89" t="str">
        <f t="shared" si="77"/>
        <v>Premio Evo Glove</v>
      </c>
      <c r="D169" s="90">
        <f t="shared" si="78"/>
        <v>32.5</v>
      </c>
      <c r="E169" s="90">
        <f t="shared" si="79"/>
        <v>65</v>
      </c>
      <c r="F169" s="82" t="str">
        <f t="shared" si="80"/>
        <v>deep bordeaux</v>
      </c>
      <c r="G169" s="91"/>
      <c r="H169" s="66"/>
      <c r="I169" s="11"/>
      <c r="J169" s="11"/>
      <c r="K169" s="11"/>
      <c r="L169" s="11"/>
      <c r="M169" s="11"/>
      <c r="N169" s="16"/>
      <c r="O169" s="99"/>
      <c r="P169" s="191">
        <f t="shared" si="81"/>
        <v>0</v>
      </c>
      <c r="Q169" s="222">
        <f t="shared" si="82"/>
        <v>0</v>
      </c>
      <c r="R169" s="148"/>
    </row>
    <row r="170" spans="1:20" x14ac:dyDescent="0.25">
      <c r="A170" s="28"/>
      <c r="B170" s="83" t="s">
        <v>904</v>
      </c>
      <c r="C170" s="81" t="str">
        <f t="shared" si="77"/>
        <v>Rosso Corsa Pro Glove</v>
      </c>
      <c r="D170" s="84">
        <f t="shared" si="78"/>
        <v>40</v>
      </c>
      <c r="E170" s="84">
        <f t="shared" si="79"/>
        <v>80</v>
      </c>
      <c r="F170" s="81" t="str">
        <f t="shared" si="80"/>
        <v>black</v>
      </c>
      <c r="G170" s="85"/>
      <c r="H170" s="64"/>
      <c r="I170" s="8"/>
      <c r="J170" s="8"/>
      <c r="K170" s="8"/>
      <c r="L170" s="8"/>
      <c r="M170" s="8"/>
      <c r="N170" s="15"/>
      <c r="O170" s="98"/>
      <c r="P170" s="190">
        <f t="shared" si="81"/>
        <v>0</v>
      </c>
      <c r="Q170" s="220">
        <f t="shared" si="82"/>
        <v>0</v>
      </c>
      <c r="R170" s="43"/>
      <c r="S170" s="25"/>
      <c r="T170" s="25"/>
    </row>
    <row r="171" spans="1:20" x14ac:dyDescent="0.25">
      <c r="A171" s="28"/>
      <c r="B171" s="86" t="s">
        <v>905</v>
      </c>
      <c r="C171" s="26" t="str">
        <f t="shared" si="77"/>
        <v>Rosso Corsa Pro Glove</v>
      </c>
      <c r="D171" s="87">
        <f t="shared" si="78"/>
        <v>40</v>
      </c>
      <c r="E171" s="87">
        <f t="shared" si="79"/>
        <v>80</v>
      </c>
      <c r="F171" s="4" t="str">
        <f t="shared" si="80"/>
        <v>belgian blue</v>
      </c>
      <c r="G171" s="327"/>
      <c r="H171" s="65"/>
      <c r="I171" s="9"/>
      <c r="J171" s="9"/>
      <c r="K171" s="9"/>
      <c r="L171" s="9"/>
      <c r="M171" s="9"/>
      <c r="N171" s="341"/>
      <c r="O171" s="10"/>
      <c r="P171" s="188">
        <f t="shared" si="81"/>
        <v>0</v>
      </c>
      <c r="Q171" s="221">
        <f t="shared" si="82"/>
        <v>0</v>
      </c>
      <c r="R171" s="43"/>
      <c r="S171" s="25"/>
      <c r="T171" s="25"/>
    </row>
    <row r="172" spans="1:20" ht="15.75" thickBot="1" x14ac:dyDescent="0.3">
      <c r="A172" s="28"/>
      <c r="B172" s="88" t="s">
        <v>906</v>
      </c>
      <c r="C172" s="89" t="str">
        <f t="shared" si="77"/>
        <v>Rosso Corsa Pro Glove</v>
      </c>
      <c r="D172" s="90">
        <f t="shared" si="78"/>
        <v>40</v>
      </c>
      <c r="E172" s="90">
        <f t="shared" si="79"/>
        <v>80</v>
      </c>
      <c r="F172" s="82" t="str">
        <f t="shared" si="80"/>
        <v>silver gray</v>
      </c>
      <c r="G172" s="91"/>
      <c r="H172" s="66"/>
      <c r="I172" s="11"/>
      <c r="J172" s="11"/>
      <c r="K172" s="11"/>
      <c r="L172" s="11"/>
      <c r="M172" s="11"/>
      <c r="N172" s="16"/>
      <c r="O172" s="99"/>
      <c r="P172" s="191">
        <f t="shared" si="81"/>
        <v>0</v>
      </c>
      <c r="Q172" s="222">
        <f t="shared" si="82"/>
        <v>0</v>
      </c>
      <c r="R172" s="43"/>
      <c r="S172" s="25"/>
      <c r="T172" s="25"/>
    </row>
    <row r="173" spans="1:20" x14ac:dyDescent="0.25">
      <c r="A173" s="28"/>
      <c r="B173" s="83" t="s">
        <v>898</v>
      </c>
      <c r="C173" s="81" t="str">
        <f t="shared" ref="C173:C182" si="83">VLOOKUP(INT(MID(B173,2,LEN(B173)-4)),StyleInfo,8,FALSE)</f>
        <v>Espresso Glove</v>
      </c>
      <c r="D173" s="84">
        <f t="shared" ref="D173:D174" si="84">VLOOKUP(INT(MID(B173,2,LEN(B173)-4)),StyleInfo,3,FALSE)</f>
        <v>25</v>
      </c>
      <c r="E173" s="84">
        <f t="shared" ref="E173:E174" si="85">VLOOKUP(INT(MID(B173,2,LEN(B173)-4)),StyleInfo,4,FALSE)</f>
        <v>50</v>
      </c>
      <c r="F173" s="81" t="str">
        <f t="shared" ref="F173:F174" si="86">VLOOKUP(B173,ColorLookup,10,FALSE)</f>
        <v>smoky gray</v>
      </c>
      <c r="G173" s="85"/>
      <c r="H173" s="64"/>
      <c r="I173" s="8"/>
      <c r="J173" s="8"/>
      <c r="K173" s="8"/>
      <c r="L173" s="8"/>
      <c r="M173" s="8"/>
      <c r="N173" s="15"/>
      <c r="O173" s="98"/>
      <c r="P173" s="190">
        <f t="shared" ref="P173:P174" si="87">SUM(H173:N173)</f>
        <v>0</v>
      </c>
      <c r="Q173" s="220">
        <f t="shared" ref="Q173:Q174" si="88">P173*D173</f>
        <v>0</v>
      </c>
      <c r="R173" s="43"/>
      <c r="S173" s="25"/>
      <c r="T173" s="25"/>
    </row>
    <row r="174" spans="1:20" x14ac:dyDescent="0.25">
      <c r="A174" s="28"/>
      <c r="B174" s="86" t="s">
        <v>402</v>
      </c>
      <c r="C174" s="26" t="str">
        <f t="shared" si="83"/>
        <v>Espresso Glove</v>
      </c>
      <c r="D174" s="87">
        <f t="shared" si="84"/>
        <v>25</v>
      </c>
      <c r="E174" s="87">
        <f t="shared" si="85"/>
        <v>50</v>
      </c>
      <c r="F174" s="4" t="str">
        <f t="shared" si="86"/>
        <v>ivory - CORE</v>
      </c>
      <c r="G174" s="327"/>
      <c r="H174" s="65"/>
      <c r="I174" s="9"/>
      <c r="J174" s="9"/>
      <c r="K174" s="9"/>
      <c r="L174" s="9"/>
      <c r="M174" s="9"/>
      <c r="N174" s="341"/>
      <c r="O174" s="10"/>
      <c r="P174" s="188">
        <f t="shared" si="87"/>
        <v>0</v>
      </c>
      <c r="Q174" s="221">
        <f t="shared" si="88"/>
        <v>0</v>
      </c>
      <c r="R174" s="43"/>
      <c r="S174" s="25"/>
      <c r="T174" s="25"/>
    </row>
    <row r="175" spans="1:20" x14ac:dyDescent="0.25">
      <c r="A175" s="28"/>
      <c r="B175" s="86" t="s">
        <v>403</v>
      </c>
      <c r="C175" s="26" t="str">
        <f t="shared" si="83"/>
        <v>Espresso Glove</v>
      </c>
      <c r="D175" s="87">
        <f t="shared" ref="D175:D182" si="89">VLOOKUP(INT(MID(B175,2,LEN(B175)-4)),StyleInfo,3,FALSE)</f>
        <v>25</v>
      </c>
      <c r="E175" s="87">
        <f t="shared" ref="E175:E182" si="90">VLOOKUP(INT(MID(B175,2,LEN(B175)-4)),StyleInfo,4,FALSE)</f>
        <v>50</v>
      </c>
      <c r="F175" s="4" t="str">
        <f t="shared" ref="F175:F182" si="91">VLOOKUP(B175,ColorLookup,10,FALSE)</f>
        <v>light black - CORE</v>
      </c>
      <c r="G175" s="327"/>
      <c r="H175" s="65"/>
      <c r="I175" s="9"/>
      <c r="J175" s="9"/>
      <c r="K175" s="9"/>
      <c r="L175" s="9"/>
      <c r="M175" s="9"/>
      <c r="N175" s="341"/>
      <c r="O175" s="10"/>
      <c r="P175" s="188">
        <f t="shared" ref="P175:P182" si="92">SUM(H175:N175)</f>
        <v>0</v>
      </c>
      <c r="Q175" s="221">
        <f t="shared" ref="Q175:Q182" si="93">P175*D175</f>
        <v>0</v>
      </c>
      <c r="R175" s="43"/>
      <c r="S175" s="25"/>
      <c r="T175" s="25"/>
    </row>
    <row r="176" spans="1:20" x14ac:dyDescent="0.25">
      <c r="A176" s="28"/>
      <c r="B176" s="86" t="s">
        <v>899</v>
      </c>
      <c r="C176" s="26" t="str">
        <f t="shared" si="83"/>
        <v>Espresso Glove</v>
      </c>
      <c r="D176" s="87">
        <f t="shared" si="89"/>
        <v>25</v>
      </c>
      <c r="E176" s="87">
        <f t="shared" si="90"/>
        <v>50</v>
      </c>
      <c r="F176" s="4" t="str">
        <f t="shared" si="91"/>
        <v>deep mocha</v>
      </c>
      <c r="G176" s="327"/>
      <c r="H176" s="65"/>
      <c r="I176" s="9"/>
      <c r="J176" s="9"/>
      <c r="K176" s="9"/>
      <c r="L176" s="9"/>
      <c r="M176" s="9"/>
      <c r="N176" s="341"/>
      <c r="O176" s="10"/>
      <c r="P176" s="188">
        <f t="shared" si="92"/>
        <v>0</v>
      </c>
      <c r="Q176" s="221">
        <f t="shared" si="93"/>
        <v>0</v>
      </c>
      <c r="R176" s="43"/>
      <c r="S176" s="25"/>
      <c r="T176" s="25"/>
    </row>
    <row r="177" spans="1:20" x14ac:dyDescent="0.25">
      <c r="A177" s="28"/>
      <c r="B177" s="86" t="s">
        <v>900</v>
      </c>
      <c r="C177" s="26" t="str">
        <f t="shared" si="83"/>
        <v>Espresso Glove</v>
      </c>
      <c r="D177" s="87">
        <f t="shared" si="89"/>
        <v>25</v>
      </c>
      <c r="E177" s="87">
        <f t="shared" si="90"/>
        <v>50</v>
      </c>
      <c r="F177" s="4" t="str">
        <f t="shared" si="91"/>
        <v>neon cobalt</v>
      </c>
      <c r="G177" s="327"/>
      <c r="H177" s="65"/>
      <c r="I177" s="9"/>
      <c r="J177" s="9"/>
      <c r="K177" s="9"/>
      <c r="L177" s="9"/>
      <c r="M177" s="9"/>
      <c r="N177" s="341"/>
      <c r="O177" s="10"/>
      <c r="P177" s="188">
        <f t="shared" si="92"/>
        <v>0</v>
      </c>
      <c r="Q177" s="221">
        <f t="shared" si="93"/>
        <v>0</v>
      </c>
      <c r="R177" s="43"/>
      <c r="S177" s="25"/>
      <c r="T177" s="25"/>
    </row>
    <row r="178" spans="1:20" x14ac:dyDescent="0.25">
      <c r="A178" s="28"/>
      <c r="B178" s="86" t="s">
        <v>404</v>
      </c>
      <c r="C178" s="26" t="str">
        <f t="shared" si="83"/>
        <v>Espresso Glove</v>
      </c>
      <c r="D178" s="87">
        <f t="shared" si="89"/>
        <v>25</v>
      </c>
      <c r="E178" s="87">
        <f t="shared" si="90"/>
        <v>50</v>
      </c>
      <c r="F178" s="4" t="str">
        <f t="shared" si="91"/>
        <v>clay</v>
      </c>
      <c r="G178" s="327"/>
      <c r="H178" s="65"/>
      <c r="I178" s="9"/>
      <c r="J178" s="9"/>
      <c r="K178" s="9"/>
      <c r="L178" s="9"/>
      <c r="M178" s="9"/>
      <c r="N178" s="341"/>
      <c r="O178" s="10"/>
      <c r="P178" s="188">
        <f t="shared" si="92"/>
        <v>0</v>
      </c>
      <c r="Q178" s="221">
        <f t="shared" si="93"/>
        <v>0</v>
      </c>
      <c r="R178" s="43"/>
      <c r="S178" s="25"/>
      <c r="T178" s="25"/>
    </row>
    <row r="179" spans="1:20" x14ac:dyDescent="0.25">
      <c r="A179" s="28"/>
      <c r="B179" s="86" t="s">
        <v>405</v>
      </c>
      <c r="C179" s="26" t="str">
        <f t="shared" si="83"/>
        <v>Espresso Glove</v>
      </c>
      <c r="D179" s="87">
        <f t="shared" si="89"/>
        <v>25</v>
      </c>
      <c r="E179" s="87">
        <f t="shared" si="90"/>
        <v>50</v>
      </c>
      <c r="F179" s="4" t="str">
        <f t="shared" si="91"/>
        <v>belgian blue</v>
      </c>
      <c r="G179" s="327"/>
      <c r="H179" s="65"/>
      <c r="I179" s="9"/>
      <c r="J179" s="9"/>
      <c r="K179" s="9"/>
      <c r="L179" s="9"/>
      <c r="M179" s="9"/>
      <c r="N179" s="341"/>
      <c r="O179" s="10"/>
      <c r="P179" s="188">
        <f t="shared" si="92"/>
        <v>0</v>
      </c>
      <c r="Q179" s="221">
        <f t="shared" si="93"/>
        <v>0</v>
      </c>
      <c r="R179" s="43"/>
      <c r="S179" s="25"/>
      <c r="T179" s="25"/>
    </row>
    <row r="180" spans="1:20" x14ac:dyDescent="0.25">
      <c r="A180" s="28"/>
      <c r="B180" s="86" t="s">
        <v>901</v>
      </c>
      <c r="C180" s="26" t="str">
        <f t="shared" si="83"/>
        <v>Espresso Glove</v>
      </c>
      <c r="D180" s="87">
        <f t="shared" si="89"/>
        <v>25</v>
      </c>
      <c r="E180" s="87">
        <f t="shared" si="90"/>
        <v>50</v>
      </c>
      <c r="F180" s="4" t="str">
        <f t="shared" si="91"/>
        <v>paprika</v>
      </c>
      <c r="G180" s="327"/>
      <c r="H180" s="65"/>
      <c r="I180" s="9"/>
      <c r="J180" s="9"/>
      <c r="K180" s="9"/>
      <c r="L180" s="9"/>
      <c r="M180" s="9"/>
      <c r="N180" s="341"/>
      <c r="O180" s="10"/>
      <c r="P180" s="188">
        <f t="shared" si="92"/>
        <v>0</v>
      </c>
      <c r="Q180" s="221">
        <f t="shared" si="93"/>
        <v>0</v>
      </c>
      <c r="R180" s="43"/>
      <c r="S180" s="25"/>
      <c r="T180" s="25"/>
    </row>
    <row r="181" spans="1:20" x14ac:dyDescent="0.25">
      <c r="A181" s="28"/>
      <c r="B181" s="86" t="s">
        <v>902</v>
      </c>
      <c r="C181" s="26" t="str">
        <f t="shared" si="83"/>
        <v>Espresso Glove</v>
      </c>
      <c r="D181" s="87">
        <f t="shared" si="89"/>
        <v>25</v>
      </c>
      <c r="E181" s="87">
        <f t="shared" si="90"/>
        <v>50</v>
      </c>
      <c r="F181" s="4" t="str">
        <f t="shared" si="91"/>
        <v>mango mojito</v>
      </c>
      <c r="G181" s="327"/>
      <c r="H181" s="65"/>
      <c r="I181" s="9"/>
      <c r="J181" s="9"/>
      <c r="K181" s="9"/>
      <c r="L181" s="9"/>
      <c r="M181" s="9"/>
      <c r="N181" s="341"/>
      <c r="O181" s="10"/>
      <c r="P181" s="188">
        <f t="shared" si="92"/>
        <v>0</v>
      </c>
      <c r="Q181" s="221">
        <f t="shared" si="93"/>
        <v>0</v>
      </c>
      <c r="R181" s="43"/>
      <c r="S181" s="25"/>
      <c r="T181" s="25"/>
    </row>
    <row r="182" spans="1:20" ht="15.75" thickBot="1" x14ac:dyDescent="0.3">
      <c r="A182" s="28"/>
      <c r="B182" s="88" t="s">
        <v>406</v>
      </c>
      <c r="C182" s="89" t="str">
        <f t="shared" si="83"/>
        <v>Espresso Glove</v>
      </c>
      <c r="D182" s="90">
        <f t="shared" si="89"/>
        <v>25</v>
      </c>
      <c r="E182" s="90">
        <f t="shared" si="90"/>
        <v>50</v>
      </c>
      <c r="F182" s="82" t="str">
        <f t="shared" si="91"/>
        <v>vivid orange</v>
      </c>
      <c r="G182" s="91"/>
      <c r="H182" s="66"/>
      <c r="I182" s="11"/>
      <c r="J182" s="11"/>
      <c r="K182" s="11"/>
      <c r="L182" s="11"/>
      <c r="M182" s="11"/>
      <c r="N182" s="16"/>
      <c r="O182" s="99"/>
      <c r="P182" s="191">
        <f t="shared" si="92"/>
        <v>0</v>
      </c>
      <c r="Q182" s="222">
        <f t="shared" si="93"/>
        <v>0</v>
      </c>
      <c r="R182" s="43"/>
      <c r="S182" s="25"/>
      <c r="T182" s="25"/>
    </row>
    <row r="183" spans="1:20" s="74" customFormat="1" x14ac:dyDescent="0.25">
      <c r="A183" s="149"/>
      <c r="B183" s="83" t="s">
        <v>219</v>
      </c>
      <c r="C183" s="81" t="str">
        <f t="shared" ref="C183:C186" si="94">VLOOKUP(INT(MID(B183,2,LEN(B183)-4)),StyleInfo,8,FALSE)</f>
        <v>Arenberg Gel 2 Glove</v>
      </c>
      <c r="D183" s="84">
        <f t="shared" ref="D183:D186" si="95">VLOOKUP(INT(MID(B183,2,LEN(B183)-4)),StyleInfo,3,FALSE)</f>
        <v>27.5</v>
      </c>
      <c r="E183" s="84">
        <f t="shared" ref="E183:E186" si="96">VLOOKUP(INT(MID(B183,2,LEN(B183)-4)),StyleInfo,4,FALSE)</f>
        <v>55</v>
      </c>
      <c r="F183" s="81" t="str">
        <f t="shared" ref="F183:F186" si="97">VLOOKUP(B183,ColorLookup,10,FALSE)</f>
        <v>black - CORE</v>
      </c>
      <c r="G183" s="85"/>
      <c r="H183" s="64"/>
      <c r="I183" s="8"/>
      <c r="J183" s="8"/>
      <c r="K183" s="8"/>
      <c r="L183" s="8"/>
      <c r="M183" s="8"/>
      <c r="N183" s="15"/>
      <c r="O183" s="98"/>
      <c r="P183" s="190">
        <f>SUM(H183:N183)</f>
        <v>0</v>
      </c>
      <c r="Q183" s="220">
        <f t="shared" ref="Q183:Q186" si="98">P183*D183</f>
        <v>0</v>
      </c>
      <c r="R183" s="148"/>
    </row>
    <row r="184" spans="1:20" s="74" customFormat="1" x14ac:dyDescent="0.25">
      <c r="A184" s="149"/>
      <c r="B184" s="86" t="s">
        <v>220</v>
      </c>
      <c r="C184" s="26" t="str">
        <f t="shared" si="94"/>
        <v>Arenberg Gel 2 Glove</v>
      </c>
      <c r="D184" s="87">
        <f t="shared" si="95"/>
        <v>27.5</v>
      </c>
      <c r="E184" s="87">
        <f t="shared" si="96"/>
        <v>55</v>
      </c>
      <c r="F184" s="4" t="str">
        <f t="shared" si="97"/>
        <v>dark gray</v>
      </c>
      <c r="G184" s="327"/>
      <c r="H184" s="65"/>
      <c r="I184" s="9"/>
      <c r="J184" s="9"/>
      <c r="K184" s="9"/>
      <c r="L184" s="9"/>
      <c r="M184" s="9"/>
      <c r="N184" s="341"/>
      <c r="O184" s="10"/>
      <c r="P184" s="188">
        <f t="shared" ref="P184:P186" si="99">SUM(H184:N184)</f>
        <v>0</v>
      </c>
      <c r="Q184" s="221">
        <f t="shared" si="98"/>
        <v>0</v>
      </c>
      <c r="R184" s="148"/>
    </row>
    <row r="185" spans="1:20" s="74" customFormat="1" x14ac:dyDescent="0.25">
      <c r="A185" s="149"/>
      <c r="B185" s="86" t="s">
        <v>221</v>
      </c>
      <c r="C185" s="26" t="str">
        <f t="shared" si="94"/>
        <v>Arenberg Gel 2 Glove</v>
      </c>
      <c r="D185" s="87">
        <f t="shared" si="95"/>
        <v>27.5</v>
      </c>
      <c r="E185" s="87">
        <f t="shared" si="96"/>
        <v>55</v>
      </c>
      <c r="F185" s="4" t="str">
        <f t="shared" si="97"/>
        <v>black/ivory - CORE</v>
      </c>
      <c r="G185" s="327"/>
      <c r="H185" s="65"/>
      <c r="I185" s="9"/>
      <c r="J185" s="9"/>
      <c r="K185" s="9"/>
      <c r="L185" s="9"/>
      <c r="M185" s="9"/>
      <c r="N185" s="341"/>
      <c r="O185" s="10"/>
      <c r="P185" s="188">
        <f t="shared" si="99"/>
        <v>0</v>
      </c>
      <c r="Q185" s="221">
        <f t="shared" si="98"/>
        <v>0</v>
      </c>
      <c r="R185" s="148"/>
    </row>
    <row r="186" spans="1:20" s="74" customFormat="1" ht="15.75" thickBot="1" x14ac:dyDescent="0.3">
      <c r="A186" s="149"/>
      <c r="B186" s="88" t="s">
        <v>257</v>
      </c>
      <c r="C186" s="89" t="str">
        <f t="shared" si="94"/>
        <v>Arenberg Gel 2 Glove</v>
      </c>
      <c r="D186" s="90">
        <f t="shared" si="95"/>
        <v>27.5</v>
      </c>
      <c r="E186" s="90">
        <f t="shared" si="96"/>
        <v>55</v>
      </c>
      <c r="F186" s="82" t="str">
        <f t="shared" si="97"/>
        <v>rich red</v>
      </c>
      <c r="G186" s="91"/>
      <c r="H186" s="66"/>
      <c r="I186" s="11"/>
      <c r="J186" s="11"/>
      <c r="K186" s="11"/>
      <c r="L186" s="11"/>
      <c r="M186" s="11"/>
      <c r="N186" s="16"/>
      <c r="O186" s="99"/>
      <c r="P186" s="191">
        <f t="shared" si="99"/>
        <v>0</v>
      </c>
      <c r="Q186" s="222">
        <f t="shared" si="98"/>
        <v>0</v>
      </c>
      <c r="R186" s="148"/>
    </row>
    <row r="187" spans="1:20" s="74" customFormat="1" ht="15.75" thickBot="1" x14ac:dyDescent="0.3">
      <c r="A187" s="149"/>
      <c r="B187" s="92" t="s">
        <v>222</v>
      </c>
      <c r="C187" s="93" t="str">
        <f>VLOOKUP(INT(MID(B187,2,LEN(B187)-4)),StyleInfo,8,FALSE)</f>
        <v>Arenberg Gel LF Glove</v>
      </c>
      <c r="D187" s="94">
        <f>VLOOKUP(INT(MID(B187,2,LEN(B187)-4)),StyleInfo,3,FALSE)</f>
        <v>30</v>
      </c>
      <c r="E187" s="94">
        <f>VLOOKUP(INT(MID(B187,2,LEN(B187)-4)),StyleInfo,4,FALSE)</f>
        <v>60</v>
      </c>
      <c r="F187" s="93" t="str">
        <f>VLOOKUP(B187,ColorLookup,10,FALSE)</f>
        <v>black</v>
      </c>
      <c r="G187" s="63"/>
      <c r="H187" s="67"/>
      <c r="I187" s="12"/>
      <c r="J187" s="12"/>
      <c r="K187" s="12"/>
      <c r="L187" s="12"/>
      <c r="M187" s="12"/>
      <c r="N187" s="14"/>
      <c r="O187" s="100"/>
      <c r="P187" s="192">
        <f>SUM(H187:N187)</f>
        <v>0</v>
      </c>
      <c r="Q187" s="223">
        <f>P187*D187</f>
        <v>0</v>
      </c>
      <c r="R187" s="148"/>
    </row>
    <row r="188" spans="1:20" x14ac:dyDescent="0.25">
      <c r="A188" s="28"/>
      <c r="B188" s="83" t="s">
        <v>907</v>
      </c>
      <c r="C188" s="81" t="str">
        <f t="shared" ref="C188:C190" si="100">VLOOKUP(INT(MID(B188,2,LEN(B188)-4)),StyleInfo,8,FALSE)</f>
        <v>Competizione 3 Glove</v>
      </c>
      <c r="D188" s="84">
        <f t="shared" ref="D188:D190" si="101">VLOOKUP(INT(MID(B188,2,LEN(B188)-4)),StyleInfo,3,FALSE)</f>
        <v>22.5</v>
      </c>
      <c r="E188" s="84">
        <f t="shared" ref="E188:E190" si="102">VLOOKUP(INT(MID(B188,2,LEN(B188)-4)),StyleInfo,4,FALSE)</f>
        <v>45</v>
      </c>
      <c r="F188" s="81" t="str">
        <f t="shared" ref="F188:F190" si="103">VLOOKUP(B188,ColorLookup,10,FALSE)</f>
        <v>black</v>
      </c>
      <c r="G188" s="85"/>
      <c r="H188" s="64"/>
      <c r="I188" s="8"/>
      <c r="J188" s="8"/>
      <c r="K188" s="8"/>
      <c r="L188" s="8"/>
      <c r="M188" s="8"/>
      <c r="N188" s="15"/>
      <c r="O188" s="98"/>
      <c r="P188" s="190">
        <f t="shared" ref="P188:P190" si="104">SUM(H188:N188)</f>
        <v>0</v>
      </c>
      <c r="Q188" s="220">
        <f t="shared" ref="Q188:Q190" si="105">P188*D188</f>
        <v>0</v>
      </c>
      <c r="R188" s="43"/>
      <c r="S188" s="25"/>
      <c r="T188" s="25"/>
    </row>
    <row r="189" spans="1:20" x14ac:dyDescent="0.25">
      <c r="A189" s="28"/>
      <c r="B189" s="86" t="s">
        <v>908</v>
      </c>
      <c r="C189" s="26" t="str">
        <f t="shared" si="100"/>
        <v>Competizione 3 Glove</v>
      </c>
      <c r="D189" s="87">
        <f t="shared" si="101"/>
        <v>22.5</v>
      </c>
      <c r="E189" s="87">
        <f t="shared" si="102"/>
        <v>45</v>
      </c>
      <c r="F189" s="4" t="str">
        <f t="shared" si="103"/>
        <v>smoky gray</v>
      </c>
      <c r="G189" s="327"/>
      <c r="H189" s="65"/>
      <c r="I189" s="9"/>
      <c r="J189" s="9"/>
      <c r="K189" s="9"/>
      <c r="L189" s="9"/>
      <c r="M189" s="9"/>
      <c r="N189" s="341"/>
      <c r="O189" s="10"/>
      <c r="P189" s="188">
        <f t="shared" si="104"/>
        <v>0</v>
      </c>
      <c r="Q189" s="221">
        <f t="shared" si="105"/>
        <v>0</v>
      </c>
      <c r="R189" s="43"/>
      <c r="S189" s="25"/>
      <c r="T189" s="25"/>
    </row>
    <row r="190" spans="1:20" ht="15.75" thickBot="1" x14ac:dyDescent="0.3">
      <c r="A190" s="28"/>
      <c r="B190" s="88" t="s">
        <v>909</v>
      </c>
      <c r="C190" s="89" t="str">
        <f t="shared" si="100"/>
        <v>Competizione 3 Glove</v>
      </c>
      <c r="D190" s="90">
        <f t="shared" si="101"/>
        <v>22.5</v>
      </c>
      <c r="E190" s="90">
        <f t="shared" si="102"/>
        <v>45</v>
      </c>
      <c r="F190" s="82" t="str">
        <f t="shared" si="103"/>
        <v>belgian blue</v>
      </c>
      <c r="G190" s="91"/>
      <c r="H190" s="66"/>
      <c r="I190" s="11"/>
      <c r="J190" s="11"/>
      <c r="K190" s="11"/>
      <c r="L190" s="11"/>
      <c r="M190" s="11"/>
      <c r="N190" s="16"/>
      <c r="O190" s="99"/>
      <c r="P190" s="191">
        <f t="shared" si="104"/>
        <v>0</v>
      </c>
      <c r="Q190" s="222">
        <f t="shared" si="105"/>
        <v>0</v>
      </c>
      <c r="R190" s="43"/>
      <c r="S190" s="25"/>
      <c r="T190" s="25"/>
    </row>
    <row r="191" spans="1:20" s="74" customFormat="1" ht="15.75" thickBot="1" x14ac:dyDescent="0.3">
      <c r="A191" s="149"/>
      <c r="B191" s="92" t="s">
        <v>223</v>
      </c>
      <c r="C191" s="93" t="str">
        <f>VLOOKUP(INT(MID(B191,2,LEN(B191)-4)),StyleInfo,8,FALSE)</f>
        <v>Lightness 2 Glove</v>
      </c>
      <c r="D191" s="94">
        <f>VLOOKUP(INT(MID(B191,2,LEN(B191)-4)),StyleInfo,3,FALSE)</f>
        <v>22.5</v>
      </c>
      <c r="E191" s="94">
        <f>VLOOKUP(INT(MID(B191,2,LEN(B191)-4)),StyleInfo,4,FALSE)</f>
        <v>45</v>
      </c>
      <c r="F191" s="93" t="str">
        <f>VLOOKUP(B191,ColorLookup,10,FALSE)</f>
        <v>black</v>
      </c>
      <c r="G191" s="63"/>
      <c r="H191" s="67"/>
      <c r="I191" s="12"/>
      <c r="J191" s="12"/>
      <c r="K191" s="12"/>
      <c r="L191" s="12"/>
      <c r="M191" s="12"/>
      <c r="N191" s="14"/>
      <c r="O191" s="100"/>
      <c r="P191" s="192">
        <f>SUM(H191:N191)</f>
        <v>0</v>
      </c>
      <c r="Q191" s="223">
        <f>P191*D191</f>
        <v>0</v>
      </c>
      <c r="R191" s="148"/>
    </row>
    <row r="192" spans="1:20" s="74" customFormat="1" ht="15.75" thickBot="1" x14ac:dyDescent="0.3">
      <c r="A192" s="149"/>
      <c r="B192" s="92" t="s">
        <v>258</v>
      </c>
      <c r="C192" s="93" t="str">
        <f>VLOOKUP(INT(MID(B192,2,LEN(B192)-4)),StyleInfo,8,FALSE)</f>
        <v>Diluvio One Glove</v>
      </c>
      <c r="D192" s="94">
        <f>VLOOKUP(INT(MID(B192,2,LEN(B192)-4)),StyleInfo,3,FALSE)</f>
        <v>37.5</v>
      </c>
      <c r="E192" s="94">
        <f>VLOOKUP(INT(MID(B192,2,LEN(B192)-4)),StyleInfo,4,FALSE)</f>
        <v>75</v>
      </c>
      <c r="F192" s="93" t="str">
        <f>VLOOKUP(B192,ColorLookup,10,FALSE)</f>
        <v>black</v>
      </c>
      <c r="G192" s="63"/>
      <c r="H192" s="67"/>
      <c r="I192" s="12"/>
      <c r="J192" s="12"/>
      <c r="K192" s="12"/>
      <c r="L192" s="12"/>
      <c r="M192" s="12"/>
      <c r="N192" s="14"/>
      <c r="O192" s="100"/>
      <c r="P192" s="192">
        <f>SUM(H192:N192)</f>
        <v>0</v>
      </c>
      <c r="Q192" s="223">
        <f>P192*D192</f>
        <v>0</v>
      </c>
      <c r="R192" s="148"/>
    </row>
    <row r="193" spans="1:20" ht="15.75" thickBot="1" x14ac:dyDescent="0.3">
      <c r="A193" s="28"/>
      <c r="B193" s="259" t="s">
        <v>407</v>
      </c>
      <c r="C193" s="260"/>
      <c r="D193" s="261"/>
      <c r="E193" s="261"/>
      <c r="F193" s="262"/>
      <c r="G193" s="263"/>
      <c r="H193" s="264"/>
      <c r="I193" s="265"/>
      <c r="J193" s="265"/>
      <c r="K193" s="265"/>
      <c r="L193" s="265"/>
      <c r="M193" s="265"/>
      <c r="N193" s="265"/>
      <c r="O193" s="266"/>
      <c r="P193" s="267">
        <f>SUM(P183:P192)</f>
        <v>0</v>
      </c>
      <c r="Q193" s="268">
        <f>SUM(Q167:Q192)</f>
        <v>0</v>
      </c>
      <c r="R193" s="43"/>
      <c r="S193" s="25"/>
      <c r="T193" s="25"/>
    </row>
    <row r="194" spans="1:20" ht="15.75" thickBot="1" x14ac:dyDescent="0.3">
      <c r="A194" s="28"/>
      <c r="B194" s="2"/>
      <c r="C194" s="2"/>
      <c r="D194" s="3"/>
      <c r="E194" s="3"/>
      <c r="F194" s="2"/>
      <c r="G194" s="95"/>
      <c r="H194" s="6"/>
      <c r="I194" s="10"/>
      <c r="J194" s="10"/>
      <c r="K194" s="10"/>
      <c r="L194" s="10"/>
      <c r="M194" s="10"/>
      <c r="N194" s="10"/>
      <c r="O194" s="10"/>
      <c r="P194" s="95"/>
      <c r="Q194" s="214"/>
      <c r="R194" s="43"/>
      <c r="S194" s="25"/>
      <c r="T194" s="25"/>
    </row>
    <row r="195" spans="1:20" s="74" customFormat="1" ht="15.75" thickBot="1" x14ac:dyDescent="0.3">
      <c r="A195" s="149"/>
      <c r="B195" s="162" t="s">
        <v>408</v>
      </c>
      <c r="C195" s="163"/>
      <c r="D195" s="164" t="s">
        <v>142</v>
      </c>
      <c r="E195" s="164" t="s">
        <v>143</v>
      </c>
      <c r="F195" s="165" t="s">
        <v>197</v>
      </c>
      <c r="G195" s="166"/>
      <c r="H195" s="171"/>
      <c r="I195" s="172" t="s">
        <v>209</v>
      </c>
      <c r="J195" s="342"/>
      <c r="K195" s="172" t="s">
        <v>210</v>
      </c>
      <c r="L195" s="172"/>
      <c r="M195" s="172" t="s">
        <v>200</v>
      </c>
      <c r="N195" s="172"/>
      <c r="O195" s="168"/>
      <c r="P195" s="200" t="s">
        <v>195</v>
      </c>
      <c r="Q195" s="229" t="s">
        <v>196</v>
      </c>
      <c r="R195" s="148"/>
    </row>
    <row r="196" spans="1:20" s="74" customFormat="1" x14ac:dyDescent="0.25">
      <c r="A196" s="149"/>
      <c r="B196" s="107" t="s">
        <v>410</v>
      </c>
      <c r="C196" s="81" t="str">
        <f t="shared" ref="C196:C207" si="106">VLOOKUP(INT(MID(B196,2,LEN(B196)-4)),StyleInfo,8,FALSE)</f>
        <v>Premio Evo 18 Sock</v>
      </c>
      <c r="D196" s="84">
        <f t="shared" ref="D196:D207" si="107">VLOOKUP(INT(MID(B196,2,LEN(B196)-4)),StyleInfo,3,FALSE)</f>
        <v>12.5</v>
      </c>
      <c r="E196" s="84">
        <f t="shared" ref="E196:E207" si="108">VLOOKUP(INT(MID(B196,2,LEN(B196)-4)),StyleInfo,4,FALSE)</f>
        <v>25</v>
      </c>
      <c r="F196" s="81" t="str">
        <f t="shared" ref="F196:F207" si="109">VLOOKUP(B196,ColorLookup,10,FALSE)</f>
        <v>white</v>
      </c>
      <c r="G196" s="85"/>
      <c r="H196" s="68"/>
      <c r="I196" s="8"/>
      <c r="J196" s="17"/>
      <c r="K196" s="8"/>
      <c r="L196" s="17"/>
      <c r="M196" s="8"/>
      <c r="N196" s="17"/>
      <c r="O196" s="98"/>
      <c r="P196" s="190">
        <f t="shared" ref="P196:P207" si="110">SUM(H196:N196)</f>
        <v>0</v>
      </c>
      <c r="Q196" s="220">
        <f t="shared" ref="Q196:Q207" si="111">P196*D196</f>
        <v>0</v>
      </c>
      <c r="R196" s="148"/>
    </row>
    <row r="197" spans="1:20" s="74" customFormat="1" x14ac:dyDescent="0.25">
      <c r="A197" s="149"/>
      <c r="B197" s="115" t="s">
        <v>411</v>
      </c>
      <c r="C197" s="26" t="str">
        <f t="shared" si="106"/>
        <v>Premio Evo 18 Sock</v>
      </c>
      <c r="D197" s="87">
        <f t="shared" si="107"/>
        <v>12.5</v>
      </c>
      <c r="E197" s="87">
        <f t="shared" si="108"/>
        <v>25</v>
      </c>
      <c r="F197" s="4" t="str">
        <f t="shared" si="109"/>
        <v>black</v>
      </c>
      <c r="G197" s="327"/>
      <c r="H197" s="33"/>
      <c r="I197" s="9"/>
      <c r="J197" s="19"/>
      <c r="K197" s="9"/>
      <c r="L197" s="19"/>
      <c r="M197" s="9"/>
      <c r="N197" s="19"/>
      <c r="O197" s="10"/>
      <c r="P197" s="188">
        <f t="shared" si="110"/>
        <v>0</v>
      </c>
      <c r="Q197" s="221">
        <f t="shared" si="111"/>
        <v>0</v>
      </c>
      <c r="R197" s="148"/>
    </row>
    <row r="198" spans="1:20" s="74" customFormat="1" ht="15.75" thickBot="1" x14ac:dyDescent="0.3">
      <c r="A198" s="149"/>
      <c r="B198" s="116" t="s">
        <v>412</v>
      </c>
      <c r="C198" s="89" t="str">
        <f t="shared" si="106"/>
        <v>Premio Evo 18 Sock</v>
      </c>
      <c r="D198" s="90">
        <f t="shared" si="107"/>
        <v>12.5</v>
      </c>
      <c r="E198" s="90">
        <f t="shared" si="108"/>
        <v>25</v>
      </c>
      <c r="F198" s="82" t="str">
        <f t="shared" si="109"/>
        <v>deep bordeaux</v>
      </c>
      <c r="G198" s="91"/>
      <c r="H198" s="69"/>
      <c r="I198" s="11"/>
      <c r="J198" s="18"/>
      <c r="K198" s="11"/>
      <c r="L198" s="18"/>
      <c r="M198" s="11"/>
      <c r="N198" s="18"/>
      <c r="O198" s="99"/>
      <c r="P198" s="191">
        <f t="shared" si="110"/>
        <v>0</v>
      </c>
      <c r="Q198" s="222">
        <f t="shared" si="111"/>
        <v>0</v>
      </c>
      <c r="R198" s="148"/>
    </row>
    <row r="199" spans="1:20" x14ac:dyDescent="0.25">
      <c r="A199" s="28"/>
      <c r="B199" s="107" t="s">
        <v>920</v>
      </c>
      <c r="C199" s="81" t="str">
        <f t="shared" si="106"/>
        <v>Fast Feet 4 Sock</v>
      </c>
      <c r="D199" s="84">
        <f t="shared" si="107"/>
        <v>32.5</v>
      </c>
      <c r="E199" s="84">
        <f t="shared" si="108"/>
        <v>65</v>
      </c>
      <c r="F199" s="81" t="str">
        <f t="shared" si="109"/>
        <v>white</v>
      </c>
      <c r="G199" s="85"/>
      <c r="H199" s="68"/>
      <c r="I199" s="8"/>
      <c r="J199" s="17"/>
      <c r="K199" s="8"/>
      <c r="L199" s="17"/>
      <c r="M199" s="8"/>
      <c r="N199" s="17"/>
      <c r="O199" s="98"/>
      <c r="P199" s="190">
        <f t="shared" si="110"/>
        <v>0</v>
      </c>
      <c r="Q199" s="220">
        <f t="shared" si="111"/>
        <v>0</v>
      </c>
      <c r="R199" s="43"/>
      <c r="S199" s="25"/>
      <c r="T199" s="25"/>
    </row>
    <row r="200" spans="1:20" x14ac:dyDescent="0.25">
      <c r="A200" s="28"/>
      <c r="B200" s="115" t="s">
        <v>921</v>
      </c>
      <c r="C200" s="26" t="str">
        <f t="shared" si="106"/>
        <v>Fast Feet 4 Sock</v>
      </c>
      <c r="D200" s="87">
        <f t="shared" si="107"/>
        <v>32.5</v>
      </c>
      <c r="E200" s="87">
        <f t="shared" si="108"/>
        <v>65</v>
      </c>
      <c r="F200" s="4" t="str">
        <f t="shared" si="109"/>
        <v>black</v>
      </c>
      <c r="G200" s="327"/>
      <c r="H200" s="33"/>
      <c r="I200" s="9"/>
      <c r="J200" s="19"/>
      <c r="K200" s="9"/>
      <c r="L200" s="19"/>
      <c r="M200" s="9"/>
      <c r="N200" s="19"/>
      <c r="O200" s="10"/>
      <c r="P200" s="188">
        <f t="shared" si="110"/>
        <v>0</v>
      </c>
      <c r="Q200" s="221">
        <f t="shared" si="111"/>
        <v>0</v>
      </c>
      <c r="R200" s="43"/>
      <c r="S200" s="25"/>
      <c r="T200" s="25"/>
    </row>
    <row r="201" spans="1:20" x14ac:dyDescent="0.25">
      <c r="A201" s="28"/>
      <c r="B201" s="115" t="s">
        <v>922</v>
      </c>
      <c r="C201" s="26" t="str">
        <f t="shared" si="106"/>
        <v>Fast Feet 4 Sock</v>
      </c>
      <c r="D201" s="87">
        <f t="shared" si="107"/>
        <v>32.5</v>
      </c>
      <c r="E201" s="87">
        <f t="shared" si="108"/>
        <v>65</v>
      </c>
      <c r="F201" s="4" t="str">
        <f t="shared" si="109"/>
        <v>rosa giro</v>
      </c>
      <c r="G201" s="327"/>
      <c r="H201" s="33"/>
      <c r="I201" s="9"/>
      <c r="J201" s="19"/>
      <c r="K201" s="9"/>
      <c r="L201" s="19"/>
      <c r="M201" s="9"/>
      <c r="N201" s="19"/>
      <c r="O201" s="10"/>
      <c r="P201" s="188">
        <f t="shared" si="110"/>
        <v>0</v>
      </c>
      <c r="Q201" s="221">
        <f t="shared" si="111"/>
        <v>0</v>
      </c>
      <c r="R201" s="43"/>
      <c r="S201" s="25"/>
      <c r="T201" s="25"/>
    </row>
    <row r="202" spans="1:20" ht="15.75" thickBot="1" x14ac:dyDescent="0.3">
      <c r="A202" s="28"/>
      <c r="B202" s="116" t="s">
        <v>923</v>
      </c>
      <c r="C202" s="89" t="str">
        <f t="shared" si="106"/>
        <v>Fast Feet 4 Sock</v>
      </c>
      <c r="D202" s="90">
        <f t="shared" si="107"/>
        <v>32.5</v>
      </c>
      <c r="E202" s="90">
        <f t="shared" si="108"/>
        <v>65</v>
      </c>
      <c r="F202" s="82" t="str">
        <f t="shared" si="109"/>
        <v>azzurro italia</v>
      </c>
      <c r="G202" s="91"/>
      <c r="H202" s="69"/>
      <c r="I202" s="11"/>
      <c r="J202" s="18"/>
      <c r="K202" s="11"/>
      <c r="L202" s="18"/>
      <c r="M202" s="11"/>
      <c r="N202" s="18"/>
      <c r="O202" s="99"/>
      <c r="P202" s="191">
        <f t="shared" si="110"/>
        <v>0</v>
      </c>
      <c r="Q202" s="222">
        <f t="shared" si="111"/>
        <v>0</v>
      </c>
      <c r="R202" s="43"/>
      <c r="S202" s="25"/>
      <c r="T202" s="25"/>
    </row>
    <row r="203" spans="1:20" x14ac:dyDescent="0.25">
      <c r="A203" s="28"/>
      <c r="B203" s="107" t="s">
        <v>924</v>
      </c>
      <c r="C203" s="81" t="str">
        <f t="shared" si="106"/>
        <v>Aero Race Pro 20 Sock</v>
      </c>
      <c r="D203" s="84">
        <f t="shared" si="107"/>
        <v>15</v>
      </c>
      <c r="E203" s="84">
        <f t="shared" si="108"/>
        <v>30</v>
      </c>
      <c r="F203" s="81" t="str">
        <f t="shared" si="109"/>
        <v>white</v>
      </c>
      <c r="G203" s="85"/>
      <c r="H203" s="68"/>
      <c r="I203" s="8"/>
      <c r="J203" s="17"/>
      <c r="K203" s="8"/>
      <c r="L203" s="17"/>
      <c r="M203" s="8"/>
      <c r="N203" s="17"/>
      <c r="O203" s="98"/>
      <c r="P203" s="190">
        <f t="shared" si="110"/>
        <v>0</v>
      </c>
      <c r="Q203" s="220">
        <f t="shared" si="111"/>
        <v>0</v>
      </c>
      <c r="R203" s="43"/>
      <c r="S203" s="25"/>
      <c r="T203" s="25"/>
    </row>
    <row r="204" spans="1:20" x14ac:dyDescent="0.25">
      <c r="A204" s="28"/>
      <c r="B204" s="115" t="s">
        <v>925</v>
      </c>
      <c r="C204" s="26" t="str">
        <f t="shared" si="106"/>
        <v>Aero Race Pro 20 Sock</v>
      </c>
      <c r="D204" s="87">
        <f t="shared" si="107"/>
        <v>15</v>
      </c>
      <c r="E204" s="87">
        <f t="shared" si="108"/>
        <v>30</v>
      </c>
      <c r="F204" s="4" t="str">
        <f t="shared" si="109"/>
        <v>black</v>
      </c>
      <c r="G204" s="327"/>
      <c r="H204" s="33"/>
      <c r="I204" s="9"/>
      <c r="J204" s="19"/>
      <c r="K204" s="9"/>
      <c r="L204" s="19"/>
      <c r="M204" s="9"/>
      <c r="N204" s="19"/>
      <c r="O204" s="10"/>
      <c r="P204" s="188">
        <f t="shared" si="110"/>
        <v>0</v>
      </c>
      <c r="Q204" s="221">
        <f t="shared" si="111"/>
        <v>0</v>
      </c>
      <c r="R204" s="43"/>
      <c r="S204" s="25"/>
      <c r="T204" s="25"/>
    </row>
    <row r="205" spans="1:20" ht="15.75" thickBot="1" x14ac:dyDescent="0.3">
      <c r="A205" s="28"/>
      <c r="B205" s="116" t="s">
        <v>926</v>
      </c>
      <c r="C205" s="89" t="str">
        <f t="shared" si="106"/>
        <v>Aero Race Pro 20 Sock</v>
      </c>
      <c r="D205" s="90">
        <f t="shared" si="107"/>
        <v>15</v>
      </c>
      <c r="E205" s="90">
        <f t="shared" si="108"/>
        <v>30</v>
      </c>
      <c r="F205" s="82" t="str">
        <f t="shared" si="109"/>
        <v>belgian blue</v>
      </c>
      <c r="G205" s="91"/>
      <c r="H205" s="69"/>
      <c r="I205" s="11"/>
      <c r="J205" s="18"/>
      <c r="K205" s="11"/>
      <c r="L205" s="18"/>
      <c r="M205" s="11"/>
      <c r="N205" s="18"/>
      <c r="O205" s="99"/>
      <c r="P205" s="191">
        <f t="shared" si="110"/>
        <v>0</v>
      </c>
      <c r="Q205" s="222">
        <f t="shared" si="111"/>
        <v>0</v>
      </c>
      <c r="R205" s="43"/>
      <c r="S205" s="25"/>
      <c r="T205" s="25"/>
    </row>
    <row r="206" spans="1:20" s="74" customFormat="1" x14ac:dyDescent="0.25">
      <c r="A206" s="149"/>
      <c r="B206" s="107" t="s">
        <v>414</v>
      </c>
      <c r="C206" s="81" t="str">
        <f t="shared" si="106"/>
        <v>A/C 18 Sock</v>
      </c>
      <c r="D206" s="84">
        <f t="shared" si="107"/>
        <v>11</v>
      </c>
      <c r="E206" s="84">
        <f t="shared" si="108"/>
        <v>22</v>
      </c>
      <c r="F206" s="81" t="str">
        <f t="shared" si="109"/>
        <v>white</v>
      </c>
      <c r="G206" s="85"/>
      <c r="H206" s="68"/>
      <c r="I206" s="8"/>
      <c r="J206" s="17"/>
      <c r="K206" s="8"/>
      <c r="L206" s="17"/>
      <c r="M206" s="8"/>
      <c r="N206" s="17"/>
      <c r="O206" s="98"/>
      <c r="P206" s="190">
        <f t="shared" si="110"/>
        <v>0</v>
      </c>
      <c r="Q206" s="220">
        <f t="shared" si="111"/>
        <v>0</v>
      </c>
      <c r="R206" s="148"/>
    </row>
    <row r="207" spans="1:20" s="74" customFormat="1" ht="15.75" thickBot="1" x14ac:dyDescent="0.3">
      <c r="A207" s="149"/>
      <c r="B207" s="116" t="s">
        <v>415</v>
      </c>
      <c r="C207" s="89" t="str">
        <f t="shared" si="106"/>
        <v>A/C 18 Sock</v>
      </c>
      <c r="D207" s="90">
        <f t="shared" si="107"/>
        <v>11</v>
      </c>
      <c r="E207" s="90">
        <f t="shared" si="108"/>
        <v>22</v>
      </c>
      <c r="F207" s="82" t="str">
        <f t="shared" si="109"/>
        <v>black</v>
      </c>
      <c r="G207" s="91"/>
      <c r="H207" s="69"/>
      <c r="I207" s="11"/>
      <c r="J207" s="18"/>
      <c r="K207" s="11"/>
      <c r="L207" s="18"/>
      <c r="M207" s="11"/>
      <c r="N207" s="18"/>
      <c r="O207" s="99"/>
      <c r="P207" s="191">
        <f t="shared" si="110"/>
        <v>0</v>
      </c>
      <c r="Q207" s="222">
        <f t="shared" si="111"/>
        <v>0</v>
      </c>
      <c r="R207" s="148"/>
    </row>
    <row r="208" spans="1:20" s="74" customFormat="1" x14ac:dyDescent="0.25">
      <c r="A208" s="149"/>
      <c r="B208" s="107" t="s">
        <v>417</v>
      </c>
      <c r="C208" s="81" t="str">
        <f t="shared" ref="C208:C215" si="112">VLOOKUP(INT(MID(B208,2,LEN(B208)-4)),StyleInfo,8,FALSE)</f>
        <v>Espresso 18 Sock</v>
      </c>
      <c r="D208" s="84">
        <f t="shared" ref="D208:D215" si="113">VLOOKUP(INT(MID(B208,2,LEN(B208)-4)),StyleInfo,3,FALSE)</f>
        <v>11</v>
      </c>
      <c r="E208" s="84">
        <f t="shared" ref="E208:E215" si="114">VLOOKUP(INT(MID(B208,2,LEN(B208)-4)),StyleInfo,4,FALSE)</f>
        <v>22</v>
      </c>
      <c r="F208" s="81" t="str">
        <f t="shared" ref="F208:F215" si="115">VLOOKUP(B208,ColorLookup,10,FALSE)</f>
        <v>white - CORE</v>
      </c>
      <c r="G208" s="85"/>
      <c r="H208" s="68"/>
      <c r="I208" s="8"/>
      <c r="J208" s="17"/>
      <c r="K208" s="8"/>
      <c r="L208" s="17"/>
      <c r="M208" s="8"/>
      <c r="N208" s="17"/>
      <c r="O208" s="98"/>
      <c r="P208" s="190">
        <f t="shared" ref="P208:P215" si="116">SUM(H208:N208)</f>
        <v>0</v>
      </c>
      <c r="Q208" s="220">
        <f t="shared" ref="Q208:Q215" si="117">P208*D208</f>
        <v>0</v>
      </c>
      <c r="R208" s="148"/>
    </row>
    <row r="209" spans="1:20" s="74" customFormat="1" x14ac:dyDescent="0.25">
      <c r="A209" s="149"/>
      <c r="B209" s="115" t="s">
        <v>418</v>
      </c>
      <c r="C209" s="26" t="str">
        <f t="shared" si="112"/>
        <v>Espresso 18 Sock</v>
      </c>
      <c r="D209" s="87">
        <f t="shared" si="113"/>
        <v>11</v>
      </c>
      <c r="E209" s="87">
        <f t="shared" si="114"/>
        <v>22</v>
      </c>
      <c r="F209" s="4" t="str">
        <f t="shared" si="115"/>
        <v>black - CORE</v>
      </c>
      <c r="G209" s="327"/>
      <c r="H209" s="33"/>
      <c r="I209" s="9"/>
      <c r="J209" s="19"/>
      <c r="K209" s="9"/>
      <c r="L209" s="19"/>
      <c r="M209" s="9"/>
      <c r="N209" s="19"/>
      <c r="O209" s="10"/>
      <c r="P209" s="188">
        <f t="shared" si="116"/>
        <v>0</v>
      </c>
      <c r="Q209" s="221">
        <f t="shared" si="117"/>
        <v>0</v>
      </c>
      <c r="R209" s="148"/>
    </row>
    <row r="210" spans="1:20" s="74" customFormat="1" x14ac:dyDescent="0.25">
      <c r="A210" s="149"/>
      <c r="B210" s="115" t="s">
        <v>913</v>
      </c>
      <c r="C210" s="26" t="str">
        <f t="shared" si="112"/>
        <v>Espresso 18 Sock</v>
      </c>
      <c r="D210" s="87">
        <f t="shared" si="113"/>
        <v>11</v>
      </c>
      <c r="E210" s="87">
        <f t="shared" si="114"/>
        <v>22</v>
      </c>
      <c r="F210" s="4" t="str">
        <f t="shared" si="115"/>
        <v>smoky gray</v>
      </c>
      <c r="G210" s="327"/>
      <c r="H210" s="33"/>
      <c r="I210" s="9"/>
      <c r="J210" s="19"/>
      <c r="K210" s="9"/>
      <c r="L210" s="19"/>
      <c r="M210" s="9"/>
      <c r="N210" s="19"/>
      <c r="O210" s="10"/>
      <c r="P210" s="188">
        <f t="shared" si="116"/>
        <v>0</v>
      </c>
      <c r="Q210" s="221">
        <f t="shared" si="117"/>
        <v>0</v>
      </c>
      <c r="R210" s="148"/>
    </row>
    <row r="211" spans="1:20" s="74" customFormat="1" x14ac:dyDescent="0.25">
      <c r="A211" s="149"/>
      <c r="B211" s="115" t="s">
        <v>914</v>
      </c>
      <c r="C211" s="26" t="str">
        <f t="shared" si="112"/>
        <v>Espresso 18 Sock</v>
      </c>
      <c r="D211" s="87">
        <f t="shared" si="113"/>
        <v>11</v>
      </c>
      <c r="E211" s="87">
        <f t="shared" si="114"/>
        <v>22</v>
      </c>
      <c r="F211" s="4" t="str">
        <f t="shared" si="115"/>
        <v>rosa giro</v>
      </c>
      <c r="G211" s="327"/>
      <c r="H211" s="33"/>
      <c r="I211" s="9"/>
      <c r="J211" s="19"/>
      <c r="K211" s="9"/>
      <c r="L211" s="19"/>
      <c r="M211" s="9"/>
      <c r="N211" s="19"/>
      <c r="O211" s="10"/>
      <c r="P211" s="188">
        <f t="shared" si="116"/>
        <v>0</v>
      </c>
      <c r="Q211" s="221">
        <f t="shared" si="117"/>
        <v>0</v>
      </c>
      <c r="R211" s="148"/>
    </row>
    <row r="212" spans="1:20" s="74" customFormat="1" x14ac:dyDescent="0.25">
      <c r="A212" s="149"/>
      <c r="B212" s="115" t="s">
        <v>915</v>
      </c>
      <c r="C212" s="26" t="str">
        <f t="shared" si="112"/>
        <v>Espresso 18 Sock</v>
      </c>
      <c r="D212" s="87">
        <f t="shared" si="113"/>
        <v>11</v>
      </c>
      <c r="E212" s="87">
        <f t="shared" si="114"/>
        <v>22</v>
      </c>
      <c r="F212" s="4" t="str">
        <f t="shared" si="115"/>
        <v>neon cobalt</v>
      </c>
      <c r="G212" s="327"/>
      <c r="H212" s="33"/>
      <c r="I212" s="9"/>
      <c r="J212" s="19"/>
      <c r="K212" s="9"/>
      <c r="L212" s="19"/>
      <c r="M212" s="9"/>
      <c r="N212" s="19"/>
      <c r="O212" s="10"/>
      <c r="P212" s="188">
        <f t="shared" si="116"/>
        <v>0</v>
      </c>
      <c r="Q212" s="221">
        <f t="shared" si="117"/>
        <v>0</v>
      </c>
      <c r="R212" s="148"/>
    </row>
    <row r="213" spans="1:20" s="74" customFormat="1" x14ac:dyDescent="0.25">
      <c r="A213" s="149"/>
      <c r="B213" s="115" t="s">
        <v>419</v>
      </c>
      <c r="C213" s="26" t="str">
        <f t="shared" si="112"/>
        <v>Espresso 18 Sock</v>
      </c>
      <c r="D213" s="87">
        <f t="shared" si="113"/>
        <v>11</v>
      </c>
      <c r="E213" s="87">
        <f t="shared" si="114"/>
        <v>22</v>
      </c>
      <c r="F213" s="4" t="str">
        <f t="shared" si="115"/>
        <v>clay</v>
      </c>
      <c r="G213" s="327"/>
      <c r="H213" s="33"/>
      <c r="I213" s="9"/>
      <c r="J213" s="19"/>
      <c r="K213" s="9"/>
      <c r="L213" s="19"/>
      <c r="M213" s="9"/>
      <c r="N213" s="19"/>
      <c r="O213" s="10"/>
      <c r="P213" s="188">
        <f t="shared" si="116"/>
        <v>0</v>
      </c>
      <c r="Q213" s="221">
        <f t="shared" si="117"/>
        <v>0</v>
      </c>
      <c r="R213" s="148"/>
    </row>
    <row r="214" spans="1:20" s="74" customFormat="1" x14ac:dyDescent="0.25">
      <c r="A214" s="149"/>
      <c r="B214" s="115" t="s">
        <v>420</v>
      </c>
      <c r="C214" s="26" t="str">
        <f t="shared" si="112"/>
        <v>Espresso 18 Sock</v>
      </c>
      <c r="D214" s="87">
        <f t="shared" si="113"/>
        <v>11</v>
      </c>
      <c r="E214" s="87">
        <f t="shared" si="114"/>
        <v>22</v>
      </c>
      <c r="F214" s="4" t="str">
        <f t="shared" si="115"/>
        <v>belgian blue - CORE</v>
      </c>
      <c r="G214" s="327"/>
      <c r="H214" s="33"/>
      <c r="I214" s="9"/>
      <c r="J214" s="19"/>
      <c r="K214" s="9"/>
      <c r="L214" s="19"/>
      <c r="M214" s="9"/>
      <c r="N214" s="19"/>
      <c r="O214" s="10"/>
      <c r="P214" s="188">
        <f t="shared" si="116"/>
        <v>0</v>
      </c>
      <c r="Q214" s="221">
        <f t="shared" si="117"/>
        <v>0</v>
      </c>
      <c r="R214" s="148"/>
    </row>
    <row r="215" spans="1:20" s="74" customFormat="1" ht="15.75" thickBot="1" x14ac:dyDescent="0.3">
      <c r="A215" s="149"/>
      <c r="B215" s="116" t="s">
        <v>421</v>
      </c>
      <c r="C215" s="89" t="str">
        <f t="shared" si="112"/>
        <v>Espresso 18 Sock</v>
      </c>
      <c r="D215" s="90">
        <f t="shared" si="113"/>
        <v>11</v>
      </c>
      <c r="E215" s="90">
        <f t="shared" si="114"/>
        <v>22</v>
      </c>
      <c r="F215" s="82" t="str">
        <f t="shared" si="115"/>
        <v>vivid orange</v>
      </c>
      <c r="G215" s="91"/>
      <c r="H215" s="69"/>
      <c r="I215" s="11"/>
      <c r="J215" s="18"/>
      <c r="K215" s="11"/>
      <c r="L215" s="18"/>
      <c r="M215" s="11"/>
      <c r="N215" s="18"/>
      <c r="O215" s="99"/>
      <c r="P215" s="191">
        <f t="shared" si="116"/>
        <v>0</v>
      </c>
      <c r="Q215" s="222">
        <f t="shared" si="117"/>
        <v>0</v>
      </c>
      <c r="R215" s="148"/>
    </row>
    <row r="216" spans="1:20" x14ac:dyDescent="0.25">
      <c r="A216" s="28"/>
      <c r="B216" s="107" t="s">
        <v>423</v>
      </c>
      <c r="C216" s="81" t="str">
        <f t="shared" ref="C216" si="118">VLOOKUP(INT(MID(B216,2,LEN(B216)-4)),StyleInfo,8,FALSE)</f>
        <v>Originale 18 Sock</v>
      </c>
      <c r="D216" s="84">
        <f t="shared" ref="D216" si="119">VLOOKUP(INT(MID(B216,2,LEN(B216)-4)),StyleInfo,3,FALSE)</f>
        <v>11</v>
      </c>
      <c r="E216" s="84">
        <f t="shared" ref="E216" si="120">VLOOKUP(INT(MID(B216,2,LEN(B216)-4)),StyleInfo,4,FALSE)</f>
        <v>22</v>
      </c>
      <c r="F216" s="81" t="str">
        <f t="shared" ref="F216:F223" si="121">VLOOKUP(B216,ColorLookup,10,FALSE)</f>
        <v>white/black</v>
      </c>
      <c r="G216" s="85"/>
      <c r="H216" s="68"/>
      <c r="I216" s="8"/>
      <c r="J216" s="17"/>
      <c r="K216" s="8"/>
      <c r="L216" s="17"/>
      <c r="M216" s="8"/>
      <c r="N216" s="17"/>
      <c r="O216" s="98"/>
      <c r="P216" s="190">
        <f t="shared" ref="P216:P223" si="122">SUM(H216:N216)</f>
        <v>0</v>
      </c>
      <c r="Q216" s="220">
        <f t="shared" ref="Q216:Q223" si="123">P216*D216</f>
        <v>0</v>
      </c>
      <c r="R216" s="43"/>
      <c r="S216" s="25"/>
      <c r="T216" s="25"/>
    </row>
    <row r="217" spans="1:20" x14ac:dyDescent="0.25">
      <c r="A217" s="28"/>
      <c r="B217" s="115" t="s">
        <v>424</v>
      </c>
      <c r="C217" s="26" t="str">
        <f t="shared" ref="C217:C223" si="124">VLOOKUP(INT(MID(B217,2,LEN(B217)-4)),StyleInfo,8,FALSE)</f>
        <v>Originale 18 Sock</v>
      </c>
      <c r="D217" s="87">
        <f t="shared" ref="D217:D223" si="125">VLOOKUP(INT(MID(B217,2,LEN(B217)-4)),StyleInfo,3,FALSE)</f>
        <v>11</v>
      </c>
      <c r="E217" s="87">
        <f t="shared" ref="E217:E223" si="126">VLOOKUP(INT(MID(B217,2,LEN(B217)-4)),StyleInfo,4,FALSE)</f>
        <v>22</v>
      </c>
      <c r="F217" s="4" t="str">
        <f t="shared" si="121"/>
        <v>black/white</v>
      </c>
      <c r="G217" s="327"/>
      <c r="H217" s="33"/>
      <c r="I217" s="9"/>
      <c r="J217" s="19"/>
      <c r="K217" s="9"/>
      <c r="L217" s="19"/>
      <c r="M217" s="9"/>
      <c r="N217" s="19"/>
      <c r="O217" s="10"/>
      <c r="P217" s="188">
        <f t="shared" si="122"/>
        <v>0</v>
      </c>
      <c r="Q217" s="221">
        <f t="shared" si="123"/>
        <v>0</v>
      </c>
      <c r="R217" s="43"/>
      <c r="S217" s="25"/>
      <c r="T217" s="25"/>
    </row>
    <row r="218" spans="1:20" x14ac:dyDescent="0.25">
      <c r="A218" s="28"/>
      <c r="B218" s="115" t="s">
        <v>916</v>
      </c>
      <c r="C218" s="26" t="str">
        <f t="shared" si="124"/>
        <v>Originale 18 Sock</v>
      </c>
      <c r="D218" s="87">
        <f t="shared" si="125"/>
        <v>11</v>
      </c>
      <c r="E218" s="87">
        <f t="shared" si="126"/>
        <v>22</v>
      </c>
      <c r="F218" s="4" t="str">
        <f t="shared" si="121"/>
        <v>ultraviolet/rosa giro</v>
      </c>
      <c r="G218" s="327"/>
      <c r="H218" s="33"/>
      <c r="I218" s="9"/>
      <c r="J218" s="19"/>
      <c r="K218" s="9"/>
      <c r="L218" s="19"/>
      <c r="M218" s="9"/>
      <c r="N218" s="19"/>
      <c r="O218" s="10"/>
      <c r="P218" s="188">
        <f t="shared" si="122"/>
        <v>0</v>
      </c>
      <c r="Q218" s="221">
        <f t="shared" si="123"/>
        <v>0</v>
      </c>
      <c r="R218" s="43"/>
      <c r="S218" s="25"/>
      <c r="T218" s="25"/>
    </row>
    <row r="219" spans="1:20" ht="15.75" thickBot="1" x14ac:dyDescent="0.3">
      <c r="A219" s="28"/>
      <c r="B219" s="116" t="s">
        <v>917</v>
      </c>
      <c r="C219" s="89" t="str">
        <f t="shared" si="124"/>
        <v>Originale 18 Sock</v>
      </c>
      <c r="D219" s="90">
        <f t="shared" si="125"/>
        <v>11</v>
      </c>
      <c r="E219" s="90">
        <f t="shared" si="126"/>
        <v>22</v>
      </c>
      <c r="F219" s="82" t="str">
        <f t="shared" si="121"/>
        <v>deep bordeaux/vivid orange</v>
      </c>
      <c r="G219" s="91"/>
      <c r="H219" s="69"/>
      <c r="I219" s="11"/>
      <c r="J219" s="18"/>
      <c r="K219" s="11"/>
      <c r="L219" s="18"/>
      <c r="M219" s="11"/>
      <c r="N219" s="18"/>
      <c r="O219" s="99"/>
      <c r="P219" s="191">
        <f t="shared" si="122"/>
        <v>0</v>
      </c>
      <c r="Q219" s="222">
        <f t="shared" si="123"/>
        <v>0</v>
      </c>
      <c r="R219" s="43"/>
      <c r="S219" s="25"/>
      <c r="T219" s="25"/>
    </row>
    <row r="220" spans="1:20" x14ac:dyDescent="0.25">
      <c r="A220" s="28"/>
      <c r="B220" s="107" t="s">
        <v>927</v>
      </c>
      <c r="C220" s="81" t="str">
        <f t="shared" si="124"/>
        <v>Linea Logo 15 Sock</v>
      </c>
      <c r="D220" s="84">
        <f t="shared" si="125"/>
        <v>10.5</v>
      </c>
      <c r="E220" s="84">
        <f t="shared" si="126"/>
        <v>21</v>
      </c>
      <c r="F220" s="81" t="str">
        <f t="shared" si="121"/>
        <v>white/black</v>
      </c>
      <c r="G220" s="85"/>
      <c r="H220" s="68"/>
      <c r="I220" s="8"/>
      <c r="J220" s="17"/>
      <c r="K220" s="8"/>
      <c r="L220" s="17"/>
      <c r="M220" s="8"/>
      <c r="N220" s="17"/>
      <c r="O220" s="98"/>
      <c r="P220" s="190">
        <f t="shared" si="122"/>
        <v>0</v>
      </c>
      <c r="Q220" s="220">
        <f t="shared" si="123"/>
        <v>0</v>
      </c>
      <c r="R220" s="43"/>
      <c r="S220" s="25"/>
      <c r="T220" s="25"/>
    </row>
    <row r="221" spans="1:20" x14ac:dyDescent="0.25">
      <c r="A221" s="28"/>
      <c r="B221" s="115" t="s">
        <v>928</v>
      </c>
      <c r="C221" s="26" t="str">
        <f t="shared" si="124"/>
        <v>Linea Logo 15 Sock</v>
      </c>
      <c r="D221" s="87">
        <f t="shared" si="125"/>
        <v>10.5</v>
      </c>
      <c r="E221" s="87">
        <f t="shared" si="126"/>
        <v>21</v>
      </c>
      <c r="F221" s="4" t="str">
        <f t="shared" si="121"/>
        <v>clay/belgian bliue</v>
      </c>
      <c r="G221" s="327"/>
      <c r="H221" s="33"/>
      <c r="I221" s="9"/>
      <c r="J221" s="19"/>
      <c r="K221" s="9"/>
      <c r="L221" s="19"/>
      <c r="M221" s="9"/>
      <c r="N221" s="19"/>
      <c r="O221" s="10"/>
      <c r="P221" s="188">
        <f t="shared" si="122"/>
        <v>0</v>
      </c>
      <c r="Q221" s="221">
        <f t="shared" si="123"/>
        <v>0</v>
      </c>
      <c r="R221" s="43"/>
      <c r="S221" s="25"/>
      <c r="T221" s="25"/>
    </row>
    <row r="222" spans="1:20" x14ac:dyDescent="0.25">
      <c r="A222" s="28"/>
      <c r="B222" s="115" t="s">
        <v>929</v>
      </c>
      <c r="C222" s="26" t="str">
        <f t="shared" si="124"/>
        <v>Linea Logo 15 Sock</v>
      </c>
      <c r="D222" s="87">
        <f t="shared" si="125"/>
        <v>10.5</v>
      </c>
      <c r="E222" s="87">
        <f t="shared" si="126"/>
        <v>21</v>
      </c>
      <c r="F222" s="4" t="str">
        <f t="shared" si="121"/>
        <v>ultraviolet/rosa giro</v>
      </c>
      <c r="G222" s="327"/>
      <c r="H222" s="33"/>
      <c r="I222" s="9"/>
      <c r="J222" s="19"/>
      <c r="K222" s="9"/>
      <c r="L222" s="19"/>
      <c r="M222" s="9"/>
      <c r="N222" s="19"/>
      <c r="O222" s="10"/>
      <c r="P222" s="188">
        <f t="shared" si="122"/>
        <v>0</v>
      </c>
      <c r="Q222" s="221">
        <f t="shared" si="123"/>
        <v>0</v>
      </c>
      <c r="R222" s="43"/>
      <c r="S222" s="25"/>
      <c r="T222" s="25"/>
    </row>
    <row r="223" spans="1:20" ht="15.75" thickBot="1" x14ac:dyDescent="0.3">
      <c r="A223" s="28"/>
      <c r="B223" s="116" t="s">
        <v>930</v>
      </c>
      <c r="C223" s="89" t="str">
        <f t="shared" si="124"/>
        <v>Linea Logo 15 Sock</v>
      </c>
      <c r="D223" s="90">
        <f t="shared" si="125"/>
        <v>10.5</v>
      </c>
      <c r="E223" s="90">
        <f t="shared" si="126"/>
        <v>21</v>
      </c>
      <c r="F223" s="82" t="str">
        <f t="shared" si="121"/>
        <v>paprika/mango mojito</v>
      </c>
      <c r="G223" s="91"/>
      <c r="H223" s="69"/>
      <c r="I223" s="11"/>
      <c r="J223" s="18"/>
      <c r="K223" s="11"/>
      <c r="L223" s="18"/>
      <c r="M223" s="11"/>
      <c r="N223" s="18"/>
      <c r="O223" s="99"/>
      <c r="P223" s="191">
        <f t="shared" si="122"/>
        <v>0</v>
      </c>
      <c r="Q223" s="222">
        <f t="shared" si="123"/>
        <v>0</v>
      </c>
      <c r="R223" s="43"/>
      <c r="S223" s="25"/>
      <c r="T223" s="25"/>
    </row>
    <row r="224" spans="1:20" x14ac:dyDescent="0.25">
      <c r="A224" s="28"/>
      <c r="B224" s="107" t="s">
        <v>931</v>
      </c>
      <c r="C224" s="81" t="str">
        <f t="shared" ref="C224:C227" si="127">VLOOKUP(INT(MID(B224,2,LEN(B224)-4)),StyleInfo,8,FALSE)</f>
        <v>Entrata 18 Sock</v>
      </c>
      <c r="D224" s="84">
        <f t="shared" ref="D224:D225" si="128">VLOOKUP(INT(MID(B224,2,LEN(B224)-4)),StyleInfo,3,FALSE)</f>
        <v>10</v>
      </c>
      <c r="E224" s="84">
        <f t="shared" ref="E224:E225" si="129">VLOOKUP(INT(MID(B224,2,LEN(B224)-4)),StyleInfo,4,FALSE)</f>
        <v>20</v>
      </c>
      <c r="F224" s="81" t="str">
        <f t="shared" ref="F224:F225" si="130">VLOOKUP(B224,ColorLookup,10,FALSE)</f>
        <v>white</v>
      </c>
      <c r="G224" s="85"/>
      <c r="H224" s="68"/>
      <c r="I224" s="8"/>
      <c r="J224" s="17"/>
      <c r="K224" s="8"/>
      <c r="L224" s="17"/>
      <c r="M224" s="8"/>
      <c r="N224" s="17"/>
      <c r="O224" s="98"/>
      <c r="P224" s="190">
        <f t="shared" ref="P224" si="131">SUM(H224:N224)</f>
        <v>0</v>
      </c>
      <c r="Q224" s="220">
        <f t="shared" ref="Q224:Q227" si="132">P224*D224</f>
        <v>0</v>
      </c>
      <c r="R224" s="43"/>
      <c r="S224" s="25"/>
      <c r="T224" s="25"/>
    </row>
    <row r="225" spans="1:20" ht="15.75" thickBot="1" x14ac:dyDescent="0.3">
      <c r="A225" s="28"/>
      <c r="B225" s="115" t="s">
        <v>932</v>
      </c>
      <c r="C225" s="26" t="str">
        <f t="shared" si="127"/>
        <v>Entrata 18 Sock</v>
      </c>
      <c r="D225" s="87">
        <f t="shared" si="128"/>
        <v>10</v>
      </c>
      <c r="E225" s="87">
        <f t="shared" si="129"/>
        <v>20</v>
      </c>
      <c r="F225" s="4" t="str">
        <f t="shared" si="130"/>
        <v>black</v>
      </c>
      <c r="G225" s="327"/>
      <c r="H225" s="33"/>
      <c r="I225" s="9"/>
      <c r="J225" s="19"/>
      <c r="K225" s="9"/>
      <c r="L225" s="19"/>
      <c r="M225" s="9"/>
      <c r="N225" s="19"/>
      <c r="O225" s="10"/>
      <c r="P225" s="191">
        <f>SUM(H225:N225)</f>
        <v>0</v>
      </c>
      <c r="Q225" s="221">
        <f t="shared" si="132"/>
        <v>0</v>
      </c>
      <c r="R225" s="43"/>
      <c r="S225" s="25"/>
      <c r="T225" s="25"/>
    </row>
    <row r="226" spans="1:20" x14ac:dyDescent="0.25">
      <c r="A226" s="28"/>
      <c r="B226" s="107" t="s">
        <v>933</v>
      </c>
      <c r="C226" s="81" t="str">
        <f t="shared" si="127"/>
        <v>Entrata 12 Sock</v>
      </c>
      <c r="D226" s="84">
        <f t="shared" ref="D226:D227" si="133">VLOOKUP(INT(MID(B226,2,LEN(B226)-4)),StyleInfo,3,FALSE)</f>
        <v>10</v>
      </c>
      <c r="E226" s="84">
        <f t="shared" ref="E226:E227" si="134">VLOOKUP(INT(MID(B226,2,LEN(B226)-4)),StyleInfo,4,FALSE)</f>
        <v>20</v>
      </c>
      <c r="F226" s="81" t="str">
        <f t="shared" ref="F226:F227" si="135">VLOOKUP(B226,ColorLookup,10,FALSE)</f>
        <v>white</v>
      </c>
      <c r="G226" s="85"/>
      <c r="H226" s="68"/>
      <c r="I226" s="8"/>
      <c r="J226" s="17"/>
      <c r="K226" s="8"/>
      <c r="L226" s="17"/>
      <c r="M226" s="8"/>
      <c r="N226" s="17"/>
      <c r="O226" s="98"/>
      <c r="P226" s="188">
        <f>SUM(H226:N226)</f>
        <v>0</v>
      </c>
      <c r="Q226" s="220">
        <f t="shared" si="132"/>
        <v>0</v>
      </c>
      <c r="R226" s="43"/>
      <c r="S226" s="25"/>
      <c r="T226" s="25"/>
    </row>
    <row r="227" spans="1:20" ht="15.75" thickBot="1" x14ac:dyDescent="0.3">
      <c r="A227" s="28"/>
      <c r="B227" s="116" t="s">
        <v>934</v>
      </c>
      <c r="C227" s="26" t="str">
        <f t="shared" si="127"/>
        <v>Entrata 12 Sock</v>
      </c>
      <c r="D227" s="87">
        <f t="shared" si="133"/>
        <v>10</v>
      </c>
      <c r="E227" s="87">
        <f t="shared" si="134"/>
        <v>20</v>
      </c>
      <c r="F227" s="4" t="str">
        <f t="shared" si="135"/>
        <v>black</v>
      </c>
      <c r="G227" s="91"/>
      <c r="H227" s="69"/>
      <c r="I227" s="11"/>
      <c r="J227" s="18"/>
      <c r="K227" s="11"/>
      <c r="L227" s="18"/>
      <c r="M227" s="11"/>
      <c r="N227" s="18"/>
      <c r="O227" s="99"/>
      <c r="P227" s="188">
        <f t="shared" ref="P227" si="136">SUM(H227:N227)</f>
        <v>0</v>
      </c>
      <c r="Q227" s="222">
        <f t="shared" si="132"/>
        <v>0</v>
      </c>
      <c r="R227" s="43"/>
      <c r="S227" s="25"/>
      <c r="T227" s="25"/>
    </row>
    <row r="228" spans="1:20" s="74" customFormat="1" x14ac:dyDescent="0.25">
      <c r="A228" s="149"/>
      <c r="B228" s="107" t="s">
        <v>224</v>
      </c>
      <c r="C228" s="81" t="str">
        <f>VLOOKUP(INT(MID(B228,2,LEN(B228)-4)),StyleInfo,8,FALSE)</f>
        <v>Lowboy 2 Sock</v>
      </c>
      <c r="D228" s="84">
        <f>VLOOKUP(INT(MID(B228,2,LEN(B228)-4)),StyleInfo,3,FALSE)</f>
        <v>8.5</v>
      </c>
      <c r="E228" s="84">
        <f>VLOOKUP(INT(MID(B228,2,LEN(B228)-4)),StyleInfo,4,FALSE)</f>
        <v>17</v>
      </c>
      <c r="F228" s="81" t="str">
        <f>VLOOKUP(B228,ColorLookup,10,FALSE)</f>
        <v>white black</v>
      </c>
      <c r="G228" s="85"/>
      <c r="H228" s="68"/>
      <c r="I228" s="8"/>
      <c r="J228" s="17"/>
      <c r="K228" s="8"/>
      <c r="L228" s="17"/>
      <c r="M228" s="8"/>
      <c r="N228" s="17"/>
      <c r="O228" s="98"/>
      <c r="P228" s="190">
        <f>SUM(H228:N228)</f>
        <v>0</v>
      </c>
      <c r="Q228" s="220">
        <f>P228*D228</f>
        <v>0</v>
      </c>
      <c r="R228" s="148"/>
    </row>
    <row r="229" spans="1:20" s="74" customFormat="1" ht="15.75" thickBot="1" x14ac:dyDescent="0.3">
      <c r="A229" s="149"/>
      <c r="B229" s="116" t="s">
        <v>225</v>
      </c>
      <c r="C229" s="89" t="str">
        <f>VLOOKUP(INT(MID(B229,2,LEN(B229)-4)),StyleInfo,8,FALSE)</f>
        <v>Lowboy 2 Sock</v>
      </c>
      <c r="D229" s="90">
        <f>VLOOKUP(INT(MID(B229,2,LEN(B229)-4)),StyleInfo,3,FALSE)</f>
        <v>8.5</v>
      </c>
      <c r="E229" s="90">
        <f>VLOOKUP(INT(MID(B229,2,LEN(B229)-4)),StyleInfo,4,FALSE)</f>
        <v>17</v>
      </c>
      <c r="F229" s="82" t="str">
        <f>VLOOKUP(B229,ColorLookup,10,FALSE)</f>
        <v>black white</v>
      </c>
      <c r="G229" s="91"/>
      <c r="H229" s="69"/>
      <c r="I229" s="11"/>
      <c r="J229" s="18"/>
      <c r="K229" s="11"/>
      <c r="L229" s="18"/>
      <c r="M229" s="11"/>
      <c r="N229" s="18"/>
      <c r="O229" s="99"/>
      <c r="P229" s="191">
        <f>SUM(H229:N229)</f>
        <v>0</v>
      </c>
      <c r="Q229" s="222">
        <f>P229*D229</f>
        <v>0</v>
      </c>
      <c r="R229" s="148"/>
    </row>
    <row r="230" spans="1:20" x14ac:dyDescent="0.25">
      <c r="A230" s="28"/>
      <c r="B230" s="107" t="s">
        <v>939</v>
      </c>
      <c r="C230" s="81" t="str">
        <f>VLOOKUP(INT(MID(B230,2,LEN(B230)-4)),StyleInfo,8,FALSE)</f>
        <v>Casual Sock</v>
      </c>
      <c r="D230" s="84">
        <f>VLOOKUP(INT(MID(B230,2,LEN(B230)-4)),StyleInfo,3,FALSE)</f>
        <v>11</v>
      </c>
      <c r="E230" s="84">
        <f>VLOOKUP(INT(MID(B230,2,LEN(B230)-4)),StyleInfo,4,FALSE)</f>
        <v>22</v>
      </c>
      <c r="F230" s="81" t="str">
        <f>VLOOKUP(B230,ColorLookup,10,FALSE)</f>
        <v>white</v>
      </c>
      <c r="G230" s="85"/>
      <c r="H230" s="68"/>
      <c r="I230" s="8"/>
      <c r="J230" s="17"/>
      <c r="K230" s="8"/>
      <c r="L230" s="17"/>
      <c r="M230" s="8"/>
      <c r="N230" s="17"/>
      <c r="O230" s="98"/>
      <c r="P230" s="190">
        <f>SUM(H230:N230)</f>
        <v>0</v>
      </c>
      <c r="Q230" s="220">
        <f>P230*D230</f>
        <v>0</v>
      </c>
      <c r="R230" s="43"/>
      <c r="S230" s="25"/>
      <c r="T230" s="25"/>
    </row>
    <row r="231" spans="1:20" ht="15.75" thickBot="1" x14ac:dyDescent="0.3">
      <c r="A231" s="28"/>
      <c r="B231" s="116" t="s">
        <v>940</v>
      </c>
      <c r="C231" s="89" t="str">
        <f>VLOOKUP(INT(MID(B231,2,LEN(B231)-4)),StyleInfo,8,FALSE)</f>
        <v>Casual Sock</v>
      </c>
      <c r="D231" s="90">
        <f>VLOOKUP(INT(MID(B231,2,LEN(B231)-4)),StyleInfo,3,FALSE)</f>
        <v>11</v>
      </c>
      <c r="E231" s="90">
        <f>VLOOKUP(INT(MID(B231,2,LEN(B231)-4)),StyleInfo,4,FALSE)</f>
        <v>22</v>
      </c>
      <c r="F231" s="82" t="str">
        <f>VLOOKUP(B231,ColorLookup,10,FALSE)</f>
        <v>black</v>
      </c>
      <c r="G231" s="91"/>
      <c r="H231" s="69"/>
      <c r="I231" s="11"/>
      <c r="J231" s="18"/>
      <c r="K231" s="11"/>
      <c r="L231" s="18"/>
      <c r="M231" s="11"/>
      <c r="N231" s="18"/>
      <c r="O231" s="99"/>
      <c r="P231" s="191">
        <f>SUM(H231:N231)</f>
        <v>0</v>
      </c>
      <c r="Q231" s="222">
        <f>P231*D231</f>
        <v>0</v>
      </c>
      <c r="R231" s="43"/>
      <c r="S231" s="25"/>
      <c r="T231" s="25"/>
    </row>
    <row r="232" spans="1:20" ht="15.75" thickBot="1" x14ac:dyDescent="0.3">
      <c r="A232" s="28"/>
      <c r="B232" s="259" t="s">
        <v>425</v>
      </c>
      <c r="C232" s="260"/>
      <c r="D232" s="261"/>
      <c r="E232" s="261"/>
      <c r="F232" s="262"/>
      <c r="G232" s="263"/>
      <c r="H232" s="264"/>
      <c r="I232" s="265"/>
      <c r="J232" s="265"/>
      <c r="K232" s="265"/>
      <c r="L232" s="265"/>
      <c r="M232" s="265"/>
      <c r="N232" s="265"/>
      <c r="O232" s="266"/>
      <c r="P232" s="267">
        <f>SUM(P216:P231)</f>
        <v>0</v>
      </c>
      <c r="Q232" s="268">
        <f>SUM(Q196:Q231)</f>
        <v>0</v>
      </c>
      <c r="R232" s="43"/>
      <c r="S232" s="25"/>
      <c r="T232" s="25"/>
    </row>
    <row r="233" spans="1:20" ht="15.75" thickBot="1" x14ac:dyDescent="0.3">
      <c r="A233" s="28"/>
      <c r="B233" s="2"/>
      <c r="C233" s="2"/>
      <c r="D233" s="3"/>
      <c r="E233" s="3"/>
      <c r="F233" s="2"/>
      <c r="G233" s="95"/>
      <c r="H233" s="33"/>
      <c r="I233" s="10"/>
      <c r="J233" s="19"/>
      <c r="K233" s="10"/>
      <c r="L233" s="19"/>
      <c r="M233" s="10"/>
      <c r="N233" s="19"/>
      <c r="O233" s="10"/>
      <c r="P233" s="95"/>
      <c r="Q233" s="214"/>
      <c r="R233" s="43"/>
      <c r="S233" s="25"/>
      <c r="T233" s="25"/>
    </row>
    <row r="234" spans="1:20" s="74" customFormat="1" ht="15.75" thickBot="1" x14ac:dyDescent="0.3">
      <c r="A234" s="149"/>
      <c r="B234" s="162" t="s">
        <v>170</v>
      </c>
      <c r="C234" s="163"/>
      <c r="D234" s="164" t="s">
        <v>142</v>
      </c>
      <c r="E234" s="164" t="s">
        <v>143</v>
      </c>
      <c r="F234" s="165" t="s">
        <v>197</v>
      </c>
      <c r="G234" s="166"/>
      <c r="H234" s="171"/>
      <c r="I234" s="172" t="s">
        <v>102</v>
      </c>
      <c r="J234" s="172" t="s">
        <v>88</v>
      </c>
      <c r="K234" s="172" t="s">
        <v>78</v>
      </c>
      <c r="L234" s="172" t="s">
        <v>199</v>
      </c>
      <c r="M234" s="172" t="s">
        <v>200</v>
      </c>
      <c r="N234" s="172"/>
      <c r="O234" s="168"/>
      <c r="P234" s="200" t="s">
        <v>195</v>
      </c>
      <c r="Q234" s="229" t="s">
        <v>196</v>
      </c>
      <c r="R234" s="148"/>
    </row>
    <row r="235" spans="1:20" ht="15.75" thickBot="1" x14ac:dyDescent="0.3">
      <c r="A235" s="28"/>
      <c r="B235" s="123" t="s">
        <v>1149</v>
      </c>
      <c r="C235" s="93" t="str">
        <f>VLOOKUP(INT(MID(B235,2,LEN(B235)-4)),StyleInfo,8,FALSE)</f>
        <v>Fast Feet 4 TT Shoecover</v>
      </c>
      <c r="D235" s="94">
        <f>VLOOKUP(INT(MID(B235,2,LEN(B235)-4)),StyleInfo,3,FALSE)</f>
        <v>42.5</v>
      </c>
      <c r="E235" s="94">
        <f>VLOOKUP(INT(MID(B235,2,LEN(B235)-4)),StyleInfo,4,FALSE)</f>
        <v>85</v>
      </c>
      <c r="F235" s="93" t="str">
        <f>VLOOKUP(B235,ColorLookup,10,FALSE)</f>
        <v>white</v>
      </c>
      <c r="G235" s="63"/>
      <c r="H235" s="70"/>
      <c r="I235" s="12"/>
      <c r="J235" s="12"/>
      <c r="K235" s="12"/>
      <c r="L235" s="12"/>
      <c r="M235" s="12"/>
      <c r="N235" s="36"/>
      <c r="O235" s="100"/>
      <c r="P235" s="192">
        <f>SUM(G235:N235)</f>
        <v>0</v>
      </c>
      <c r="Q235" s="223">
        <f>P235*D235</f>
        <v>0</v>
      </c>
      <c r="R235" s="43"/>
      <c r="S235" s="25"/>
      <c r="T235" s="25"/>
    </row>
    <row r="236" spans="1:20" x14ac:dyDescent="0.25">
      <c r="A236" s="28"/>
      <c r="B236" s="83" t="s">
        <v>941</v>
      </c>
      <c r="C236" s="81" t="str">
        <f>VLOOKUP(INT(MID(B236,2,LEN(B236)-4)),StyleInfo,8,FALSE)</f>
        <v>Aero Race Shoecover</v>
      </c>
      <c r="D236" s="84">
        <f>VLOOKUP(INT(MID(B236,2,LEN(B236)-4)),StyleInfo,3,FALSE)</f>
        <v>42.5</v>
      </c>
      <c r="E236" s="84">
        <f>VLOOKUP(INT(MID(B236,2,LEN(B236)-4)),StyleInfo,4,FALSE)</f>
        <v>85</v>
      </c>
      <c r="F236" s="81" t="str">
        <f>VLOOKUP(B236,ColorLookup,10,FALSE)</f>
        <v>white</v>
      </c>
      <c r="G236" s="85"/>
      <c r="H236" s="68"/>
      <c r="I236" s="8"/>
      <c r="J236" s="8"/>
      <c r="K236" s="8"/>
      <c r="L236" s="8"/>
      <c r="M236" s="8"/>
      <c r="N236" s="17"/>
      <c r="O236" s="98"/>
      <c r="P236" s="190">
        <f>SUM(G236:N236)</f>
        <v>0</v>
      </c>
      <c r="Q236" s="220">
        <f>P236*D236</f>
        <v>0</v>
      </c>
      <c r="R236" s="43"/>
      <c r="S236" s="25"/>
      <c r="T236" s="25"/>
    </row>
    <row r="237" spans="1:20" ht="15.75" thickBot="1" x14ac:dyDescent="0.3">
      <c r="A237" s="28"/>
      <c r="B237" s="88" t="s">
        <v>260</v>
      </c>
      <c r="C237" s="89" t="str">
        <f>VLOOKUP(INT(MID(B237,2,LEN(B237)-4)),StyleInfo,8,FALSE)</f>
        <v>Aero Race Shoecover</v>
      </c>
      <c r="D237" s="90">
        <f>VLOOKUP(INT(MID(B237,2,LEN(B237)-4)),StyleInfo,3,FALSE)</f>
        <v>42.5</v>
      </c>
      <c r="E237" s="90">
        <f>VLOOKUP(INT(MID(B237,2,LEN(B237)-4)),StyleInfo,4,FALSE)</f>
        <v>85</v>
      </c>
      <c r="F237" s="82" t="str">
        <f>VLOOKUP(B237,ColorLookup,10,FALSE)</f>
        <v>black</v>
      </c>
      <c r="G237" s="91"/>
      <c r="H237" s="69"/>
      <c r="I237" s="11"/>
      <c r="J237" s="11"/>
      <c r="K237" s="11"/>
      <c r="L237" s="11"/>
      <c r="M237" s="11"/>
      <c r="N237" s="18"/>
      <c r="O237" s="99"/>
      <c r="P237" s="191">
        <f>SUM(G237:N237)</f>
        <v>0</v>
      </c>
      <c r="Q237" s="222">
        <f>P237*D237</f>
        <v>0</v>
      </c>
      <c r="R237" s="43"/>
      <c r="S237" s="25"/>
      <c r="T237" s="25"/>
    </row>
    <row r="238" spans="1:20" ht="15.75" thickBot="1" x14ac:dyDescent="0.3">
      <c r="A238" s="28"/>
      <c r="B238" s="92" t="s">
        <v>259</v>
      </c>
      <c r="C238" s="93" t="str">
        <f>VLOOKUP(INT(MID(B238,2,LEN(B238)-4)),StyleInfo,8,FALSE)</f>
        <v>Pioggia 4 Shoecover</v>
      </c>
      <c r="D238" s="94">
        <f>VLOOKUP(INT(MID(B238,2,LEN(B238)-4)),StyleInfo,3,FALSE)</f>
        <v>45</v>
      </c>
      <c r="E238" s="94">
        <f>VLOOKUP(INT(MID(B238,2,LEN(B238)-4)),StyleInfo,4,FALSE)</f>
        <v>90</v>
      </c>
      <c r="F238" s="93" t="str">
        <f>VLOOKUP(B238,ColorLookup,10,FALSE)</f>
        <v>black</v>
      </c>
      <c r="G238" s="63"/>
      <c r="H238" s="70"/>
      <c r="I238" s="12"/>
      <c r="J238" s="12"/>
      <c r="K238" s="12"/>
      <c r="L238" s="12"/>
      <c r="M238" s="12"/>
      <c r="N238" s="36"/>
      <c r="O238" s="100"/>
      <c r="P238" s="192">
        <f>SUM(G238:N238)</f>
        <v>0</v>
      </c>
      <c r="Q238" s="223">
        <f>P238*D238</f>
        <v>0</v>
      </c>
      <c r="R238" s="43"/>
      <c r="S238" s="25"/>
      <c r="T238" s="25"/>
    </row>
    <row r="239" spans="1:20" s="74" customFormat="1" ht="15.75" thickBot="1" x14ac:dyDescent="0.3">
      <c r="A239" s="149"/>
      <c r="B239" s="344"/>
      <c r="C239" s="345"/>
      <c r="D239" s="345"/>
      <c r="E239" s="345"/>
      <c r="F239" s="345"/>
      <c r="G239" s="184"/>
      <c r="H239" s="185"/>
      <c r="I239" s="186"/>
      <c r="J239" s="186"/>
      <c r="K239" s="186" t="s">
        <v>226</v>
      </c>
      <c r="L239" s="186"/>
      <c r="M239" s="186"/>
      <c r="N239" s="186"/>
      <c r="O239" s="186"/>
      <c r="P239" s="346"/>
      <c r="Q239" s="347"/>
      <c r="R239" s="148"/>
    </row>
    <row r="240" spans="1:20" ht="15.75" thickBot="1" x14ac:dyDescent="0.3">
      <c r="A240" s="28"/>
      <c r="B240" s="92" t="s">
        <v>1</v>
      </c>
      <c r="C240" s="93" t="str">
        <f>VLOOKUP(INT(MID(B240,2,LEN(B240)-4)),StyleInfo,8,FALSE)</f>
        <v>Toe Thingy 2</v>
      </c>
      <c r="D240" s="94">
        <f>VLOOKUP(INT(MID(B240,2,LEN(B240)-4)),StyleInfo,3,FALSE)</f>
        <v>15</v>
      </c>
      <c r="E240" s="94">
        <f>VLOOKUP(INT(MID(B240,2,LEN(B240)-4)),StyleInfo,4,FALSE)</f>
        <v>30</v>
      </c>
      <c r="F240" s="93" t="str">
        <f>VLOOKUP(B240,ColorLookup,10,FALSE)</f>
        <v>black</v>
      </c>
      <c r="G240" s="63"/>
      <c r="H240" s="70"/>
      <c r="I240" s="42"/>
      <c r="J240" s="42"/>
      <c r="K240" s="12"/>
      <c r="L240" s="42"/>
      <c r="M240" s="42"/>
      <c r="N240" s="36"/>
      <c r="O240" s="100"/>
      <c r="P240" s="192">
        <f>SUM(G240:N240)</f>
        <v>0</v>
      </c>
      <c r="Q240" s="223">
        <f>P240*D240</f>
        <v>0</v>
      </c>
      <c r="R240" s="43"/>
      <c r="S240" s="25"/>
      <c r="T240" s="25"/>
    </row>
    <row r="241" spans="1:20" s="74" customFormat="1" ht="15.75" thickBot="1" x14ac:dyDescent="0.3">
      <c r="A241" s="149"/>
      <c r="B241" s="344"/>
      <c r="C241" s="345"/>
      <c r="D241" s="345"/>
      <c r="E241" s="345"/>
      <c r="F241" s="345"/>
      <c r="G241" s="184"/>
      <c r="H241" s="185"/>
      <c r="I241" s="186" t="s">
        <v>209</v>
      </c>
      <c r="J241" s="186"/>
      <c r="K241" s="186" t="s">
        <v>210</v>
      </c>
      <c r="L241" s="186"/>
      <c r="M241" s="186" t="s">
        <v>200</v>
      </c>
      <c r="N241" s="186"/>
      <c r="O241" s="186"/>
      <c r="P241" s="346"/>
      <c r="Q241" s="347"/>
      <c r="R241" s="148"/>
    </row>
    <row r="242" spans="1:20" ht="15.75" thickBot="1" x14ac:dyDescent="0.3">
      <c r="A242" s="28"/>
      <c r="B242" s="123" t="s">
        <v>942</v>
      </c>
      <c r="C242" s="93" t="str">
        <f>VLOOKUP(INT(MID(B242,2,LEN(B242)-4)),StyleInfo,8,FALSE)</f>
        <v>Diluvio UL 2 Shoecover</v>
      </c>
      <c r="D242" s="94">
        <f>VLOOKUP(INT(MID(B242,2,LEN(B242)-4)),StyleInfo,3,FALSE)</f>
        <v>45</v>
      </c>
      <c r="E242" s="94">
        <f>VLOOKUP(INT(MID(B242,2,LEN(B242)-4)),StyleInfo,4,FALSE)</f>
        <v>90</v>
      </c>
      <c r="F242" s="93" t="str">
        <f>VLOOKUP(B242,ColorLookup,10,FALSE)</f>
        <v>black</v>
      </c>
      <c r="G242" s="63"/>
      <c r="H242" s="70"/>
      <c r="I242" s="12"/>
      <c r="J242" s="42"/>
      <c r="K242" s="12"/>
      <c r="L242" s="42"/>
      <c r="M242" s="12"/>
      <c r="N242" s="36"/>
      <c r="O242" s="100"/>
      <c r="P242" s="192">
        <f>SUM(G242:N242)</f>
        <v>0</v>
      </c>
      <c r="Q242" s="223">
        <f>P242*D242</f>
        <v>0</v>
      </c>
      <c r="R242" s="43"/>
      <c r="S242" s="25"/>
      <c r="T242" s="25"/>
    </row>
    <row r="243" spans="1:20" ht="15.75" thickBot="1" x14ac:dyDescent="0.3">
      <c r="A243" s="28"/>
      <c r="B243" s="269" t="s">
        <v>433</v>
      </c>
      <c r="C243" s="270"/>
      <c r="D243" s="271"/>
      <c r="E243" s="271"/>
      <c r="F243" s="272"/>
      <c r="G243" s="273"/>
      <c r="H243" s="274"/>
      <c r="I243" s="275"/>
      <c r="J243" s="275"/>
      <c r="K243" s="275"/>
      <c r="L243" s="275"/>
      <c r="M243" s="275"/>
      <c r="N243" s="275"/>
      <c r="O243" s="276"/>
      <c r="P243" s="277">
        <f>SUM(P238:P242)</f>
        <v>0</v>
      </c>
      <c r="Q243" s="278">
        <f>SUM(Q235:Q242)</f>
        <v>0</v>
      </c>
      <c r="R243" s="43"/>
      <c r="S243" s="25"/>
      <c r="T243" s="25"/>
    </row>
    <row r="244" spans="1:20" ht="15.75" thickBot="1" x14ac:dyDescent="0.3">
      <c r="A244" s="28"/>
      <c r="B244" s="2"/>
      <c r="C244" s="2"/>
      <c r="D244" s="3"/>
      <c r="E244" s="3"/>
      <c r="F244" s="2"/>
      <c r="G244" s="95"/>
      <c r="H244" s="33"/>
      <c r="I244" s="19"/>
      <c r="J244" s="19"/>
      <c r="K244" s="19"/>
      <c r="L244" s="19"/>
      <c r="M244" s="19"/>
      <c r="N244" s="19"/>
      <c r="O244" s="10"/>
      <c r="P244" s="95"/>
      <c r="Q244" s="214"/>
      <c r="R244" s="43"/>
      <c r="S244" s="25"/>
      <c r="T244" s="25"/>
    </row>
    <row r="245" spans="1:20" s="74" customFormat="1" ht="15.75" thickBot="1" x14ac:dyDescent="0.3">
      <c r="A245" s="149"/>
      <c r="B245" s="175" t="s">
        <v>149</v>
      </c>
      <c r="C245" s="189"/>
      <c r="D245" s="177" t="s">
        <v>142</v>
      </c>
      <c r="E245" s="177" t="s">
        <v>143</v>
      </c>
      <c r="F245" s="178" t="s">
        <v>197</v>
      </c>
      <c r="G245" s="183"/>
      <c r="H245" s="181"/>
      <c r="I245" s="181" t="s">
        <v>102</v>
      </c>
      <c r="J245" s="181" t="s">
        <v>88</v>
      </c>
      <c r="K245" s="181" t="s">
        <v>78</v>
      </c>
      <c r="L245" s="181" t="s">
        <v>199</v>
      </c>
      <c r="M245" s="181"/>
      <c r="N245" s="183"/>
      <c r="O245" s="183"/>
      <c r="P245" s="202" t="s">
        <v>195</v>
      </c>
      <c r="Q245" s="231" t="s">
        <v>196</v>
      </c>
      <c r="R245" s="148"/>
    </row>
    <row r="246" spans="1:20" x14ac:dyDescent="0.25">
      <c r="A246" s="28"/>
      <c r="B246" s="107" t="s">
        <v>427</v>
      </c>
      <c r="C246" s="81" t="str">
        <f>VLOOKUP(INT(MID(B246,2,LEN(B246)-4)),StyleInfo,8,FALSE)</f>
        <v>Espresso Armwarmer</v>
      </c>
      <c r="D246" s="84">
        <f>VLOOKUP(INT(MID(B246,2,LEN(B246)-4)),StyleInfo,3,FALSE)</f>
        <v>30</v>
      </c>
      <c r="E246" s="84">
        <f>VLOOKUP(INT(MID(B246,2,LEN(B246)-4)),StyleInfo,4,FALSE)</f>
        <v>60</v>
      </c>
      <c r="F246" s="81" t="str">
        <f>VLOOKUP(B246,ColorLookup,10,FALSE)</f>
        <v>light black</v>
      </c>
      <c r="G246" s="85"/>
      <c r="H246" s="68"/>
      <c r="I246" s="8"/>
      <c r="J246" s="8"/>
      <c r="K246" s="8"/>
      <c r="L246" s="8"/>
      <c r="M246" s="40"/>
      <c r="N246" s="40"/>
      <c r="O246" s="98"/>
      <c r="P246" s="190">
        <f t="shared" ref="P246:P253" si="137">SUM(G246:N246)</f>
        <v>0</v>
      </c>
      <c r="Q246" s="220">
        <f>P246*D246</f>
        <v>0</v>
      </c>
      <c r="R246" s="43"/>
      <c r="S246" s="25"/>
      <c r="T246" s="25"/>
    </row>
    <row r="247" spans="1:20" x14ac:dyDescent="0.25">
      <c r="A247" s="28"/>
      <c r="B247" s="115" t="s">
        <v>428</v>
      </c>
      <c r="C247" s="26" t="str">
        <f>VLOOKUP(INT(MID(B247,2,LEN(B247)-4)),StyleInfo,8,FALSE)</f>
        <v>Espresso Armwarmer</v>
      </c>
      <c r="D247" s="87">
        <f>VLOOKUP(INT(MID(B247,2,LEN(B247)-4)),StyleInfo,3,FALSE)</f>
        <v>30</v>
      </c>
      <c r="E247" s="87">
        <f>VLOOKUP(INT(MID(B247,2,LEN(B247)-4)),StyleInfo,4,FALSE)</f>
        <v>60</v>
      </c>
      <c r="F247" s="4" t="str">
        <f>VLOOKUP(B247,ColorLookup,10,FALSE)</f>
        <v>belgian blue</v>
      </c>
      <c r="G247" s="327"/>
      <c r="H247" s="33"/>
      <c r="I247" s="9"/>
      <c r="J247" s="9"/>
      <c r="K247" s="9"/>
      <c r="L247" s="9"/>
      <c r="M247" s="343"/>
      <c r="N247" s="343"/>
      <c r="O247" s="10"/>
      <c r="P247" s="188">
        <f t="shared" si="137"/>
        <v>0</v>
      </c>
      <c r="Q247" s="221">
        <f>P247*D247</f>
        <v>0</v>
      </c>
      <c r="R247" s="43"/>
      <c r="S247" s="25"/>
      <c r="T247" s="25"/>
    </row>
    <row r="248" spans="1:20" ht="15.75" thickBot="1" x14ac:dyDescent="0.3">
      <c r="A248" s="28"/>
      <c r="B248" s="116" t="s">
        <v>429</v>
      </c>
      <c r="C248" s="89" t="str">
        <f>VLOOKUP(INT(MID(B248,2,LEN(B248)-4)),StyleInfo,8,FALSE)</f>
        <v>Espresso Armwarmer</v>
      </c>
      <c r="D248" s="90">
        <f>VLOOKUP(INT(MID(B248,2,LEN(B248)-4)),StyleInfo,3,FALSE)</f>
        <v>30</v>
      </c>
      <c r="E248" s="90">
        <f>VLOOKUP(INT(MID(B248,2,LEN(B248)-4)),StyleInfo,4,FALSE)</f>
        <v>60</v>
      </c>
      <c r="F248" s="82" t="str">
        <f>VLOOKUP(B248,ColorLookup,10,FALSE)</f>
        <v>vivid orange</v>
      </c>
      <c r="G248" s="91"/>
      <c r="H248" s="69"/>
      <c r="I248" s="11"/>
      <c r="J248" s="11"/>
      <c r="K248" s="11"/>
      <c r="L248" s="11"/>
      <c r="M248" s="41"/>
      <c r="N248" s="41"/>
      <c r="O248" s="99"/>
      <c r="P248" s="191">
        <f t="shared" si="137"/>
        <v>0</v>
      </c>
      <c r="Q248" s="222">
        <f>P248*D248</f>
        <v>0</v>
      </c>
      <c r="R248" s="43"/>
      <c r="S248" s="25"/>
      <c r="T248" s="25"/>
    </row>
    <row r="249" spans="1:20" x14ac:dyDescent="0.25">
      <c r="A249" s="28"/>
      <c r="B249" s="107" t="s">
        <v>431</v>
      </c>
      <c r="C249" s="81" t="str">
        <f t="shared" ref="C249:C255" si="138">VLOOKUP(INT(MID(B249,2,LEN(B249)-4)),StyleInfo,8,FALSE)</f>
        <v>Espresso Legwarmer</v>
      </c>
      <c r="D249" s="84">
        <f t="shared" ref="D249:D255" si="139">VLOOKUP(INT(MID(B249,2,LEN(B249)-4)),StyleInfo,3,FALSE)</f>
        <v>35</v>
      </c>
      <c r="E249" s="84">
        <f t="shared" ref="E249:E255" si="140">VLOOKUP(INT(MID(B249,2,LEN(B249)-4)),StyleInfo,4,FALSE)</f>
        <v>70</v>
      </c>
      <c r="F249" s="81" t="str">
        <f t="shared" ref="F249:F255" si="141">VLOOKUP(B249,ColorLookup,10,FALSE)</f>
        <v>light black</v>
      </c>
      <c r="G249" s="85"/>
      <c r="H249" s="68"/>
      <c r="I249" s="8"/>
      <c r="J249" s="8"/>
      <c r="K249" s="8"/>
      <c r="L249" s="8"/>
      <c r="M249" s="40"/>
      <c r="N249" s="40"/>
      <c r="O249" s="98"/>
      <c r="P249" s="190">
        <f t="shared" si="137"/>
        <v>0</v>
      </c>
      <c r="Q249" s="220">
        <f t="shared" ref="Q249:Q255" si="142">P249*D249</f>
        <v>0</v>
      </c>
      <c r="R249" s="43"/>
      <c r="S249" s="25"/>
      <c r="T249" s="25"/>
    </row>
    <row r="250" spans="1:20" ht="15.75" thickBot="1" x14ac:dyDescent="0.3">
      <c r="A250" s="28"/>
      <c r="B250" s="116" t="s">
        <v>432</v>
      </c>
      <c r="C250" s="89" t="str">
        <f t="shared" si="138"/>
        <v>Espresso Legwarmer</v>
      </c>
      <c r="D250" s="90">
        <f t="shared" si="139"/>
        <v>35</v>
      </c>
      <c r="E250" s="90">
        <f t="shared" si="140"/>
        <v>70</v>
      </c>
      <c r="F250" s="82" t="str">
        <f t="shared" si="141"/>
        <v>belgian blue</v>
      </c>
      <c r="G250" s="91"/>
      <c r="H250" s="69"/>
      <c r="I250" s="11"/>
      <c r="J250" s="11"/>
      <c r="K250" s="11"/>
      <c r="L250" s="11"/>
      <c r="M250" s="41"/>
      <c r="N250" s="41"/>
      <c r="O250" s="99"/>
      <c r="P250" s="191">
        <f t="shared" si="137"/>
        <v>0</v>
      </c>
      <c r="Q250" s="222">
        <f t="shared" si="142"/>
        <v>0</v>
      </c>
      <c r="R250" s="43"/>
      <c r="S250" s="25"/>
      <c r="T250" s="25"/>
    </row>
    <row r="251" spans="1:20" x14ac:dyDescent="0.25">
      <c r="A251" s="28"/>
      <c r="B251" s="107" t="s">
        <v>945</v>
      </c>
      <c r="C251" s="81" t="str">
        <f>VLOOKUP(INT(MID(B251,2,LEN(B251)-4)),StyleInfo,8,FALSE)</f>
        <v>UPF 50 + Light Arm 3 Sleeves</v>
      </c>
      <c r="D251" s="84">
        <f>VLOOKUP(INT(MID(B251,2,LEN(B251)-4)),StyleInfo,3,FALSE)</f>
        <v>25</v>
      </c>
      <c r="E251" s="84">
        <f>VLOOKUP(INT(MID(B251,2,LEN(B251)-4)),StyleInfo,4,FALSE)</f>
        <v>50</v>
      </c>
      <c r="F251" s="81" t="str">
        <f>VLOOKUP(B251,ColorLookup,10,FALSE)</f>
        <v>white - CORE</v>
      </c>
      <c r="G251" s="85"/>
      <c r="H251" s="68"/>
      <c r="I251" s="8"/>
      <c r="J251" s="8"/>
      <c r="K251" s="8"/>
      <c r="L251" s="8"/>
      <c r="M251" s="40"/>
      <c r="N251" s="40"/>
      <c r="O251" s="98"/>
      <c r="P251" s="190">
        <f t="shared" si="137"/>
        <v>0</v>
      </c>
      <c r="Q251" s="220">
        <f>P251*D251</f>
        <v>0</v>
      </c>
      <c r="R251" s="43"/>
      <c r="S251" s="25"/>
      <c r="T251" s="25"/>
    </row>
    <row r="252" spans="1:20" ht="15.75" thickBot="1" x14ac:dyDescent="0.3">
      <c r="A252" s="28"/>
      <c r="B252" s="116" t="s">
        <v>946</v>
      </c>
      <c r="C252" s="89" t="str">
        <f>VLOOKUP(INT(MID(B252,2,LEN(B252)-4)),StyleInfo,8,FALSE)</f>
        <v>UPF 50 + Light Arm 3 Sleeves</v>
      </c>
      <c r="D252" s="90">
        <f>VLOOKUP(INT(MID(B252,2,LEN(B252)-4)),StyleInfo,3,FALSE)</f>
        <v>25</v>
      </c>
      <c r="E252" s="90">
        <f>VLOOKUP(INT(MID(B252,2,LEN(B252)-4)),StyleInfo,4,FALSE)</f>
        <v>50</v>
      </c>
      <c r="F252" s="82" t="str">
        <f>VLOOKUP(B252,ColorLookup,10,FALSE)</f>
        <v>black</v>
      </c>
      <c r="G252" s="91"/>
      <c r="H252" s="69"/>
      <c r="I252" s="11"/>
      <c r="J252" s="11"/>
      <c r="K252" s="11"/>
      <c r="L252" s="11"/>
      <c r="M252" s="41"/>
      <c r="N252" s="41"/>
      <c r="O252" s="99"/>
      <c r="P252" s="191">
        <f t="shared" si="137"/>
        <v>0</v>
      </c>
      <c r="Q252" s="222">
        <f>P252*D252</f>
        <v>0</v>
      </c>
      <c r="R252" s="43"/>
      <c r="S252" s="25"/>
      <c r="T252" s="25"/>
    </row>
    <row r="253" spans="1:20" ht="15.75" thickBot="1" x14ac:dyDescent="0.3">
      <c r="A253" s="28"/>
      <c r="B253" s="123" t="s">
        <v>947</v>
      </c>
      <c r="C253" s="93" t="str">
        <f>VLOOKUP(INT(MID(B253,2,LEN(B253)-4)),StyleInfo,8,FALSE)</f>
        <v>UPF 50 + Light Knee 3 Sleeves</v>
      </c>
      <c r="D253" s="94">
        <f>VLOOKUP(INT(MID(B253,2,LEN(B253)-4)),StyleInfo,3,FALSE)</f>
        <v>30</v>
      </c>
      <c r="E253" s="94">
        <f>VLOOKUP(INT(MID(B253,2,LEN(B253)-4)),StyleInfo,4,FALSE)</f>
        <v>60</v>
      </c>
      <c r="F253" s="93" t="str">
        <f>VLOOKUP(B253,ColorLookup,10,FALSE)</f>
        <v>black</v>
      </c>
      <c r="G253" s="63"/>
      <c r="H253" s="70"/>
      <c r="I253" s="12"/>
      <c r="J253" s="12"/>
      <c r="K253" s="12"/>
      <c r="L253" s="12"/>
      <c r="M253" s="42"/>
      <c r="N253" s="42"/>
      <c r="O253" s="100"/>
      <c r="P253" s="192">
        <f t="shared" si="137"/>
        <v>0</v>
      </c>
      <c r="Q253" s="223">
        <f>P253*D253</f>
        <v>0</v>
      </c>
      <c r="R253" s="43"/>
      <c r="S253" s="25"/>
      <c r="T253" s="25"/>
    </row>
    <row r="254" spans="1:20" x14ac:dyDescent="0.25">
      <c r="A254" s="28"/>
      <c r="B254" s="107" t="s">
        <v>943</v>
      </c>
      <c r="C254" s="81" t="str">
        <f t="shared" si="138"/>
        <v>UPF 50 + Light Leg 3 Sleeves</v>
      </c>
      <c r="D254" s="84">
        <f t="shared" si="139"/>
        <v>35</v>
      </c>
      <c r="E254" s="84">
        <f t="shared" si="140"/>
        <v>70</v>
      </c>
      <c r="F254" s="81" t="str">
        <f t="shared" si="141"/>
        <v>white - CORE</v>
      </c>
      <c r="G254" s="85"/>
      <c r="H254" s="68"/>
      <c r="I254" s="8"/>
      <c r="J254" s="8"/>
      <c r="K254" s="8"/>
      <c r="L254" s="8"/>
      <c r="M254" s="40"/>
      <c r="N254" s="40"/>
      <c r="O254" s="98"/>
      <c r="P254" s="190">
        <f t="shared" ref="P254:P255" si="143">SUM(G254:N254)</f>
        <v>0</v>
      </c>
      <c r="Q254" s="220">
        <f t="shared" si="142"/>
        <v>0</v>
      </c>
      <c r="R254" s="43"/>
      <c r="S254" s="25"/>
      <c r="T254" s="25"/>
    </row>
    <row r="255" spans="1:20" ht="15.75" thickBot="1" x14ac:dyDescent="0.3">
      <c r="A255" s="28"/>
      <c r="B255" s="116" t="s">
        <v>944</v>
      </c>
      <c r="C255" s="89" t="str">
        <f t="shared" si="138"/>
        <v>UPF 50 + Light Leg 3 Sleeves</v>
      </c>
      <c r="D255" s="90">
        <f t="shared" si="139"/>
        <v>35</v>
      </c>
      <c r="E255" s="90">
        <f t="shared" si="140"/>
        <v>70</v>
      </c>
      <c r="F255" s="82" t="str">
        <f t="shared" si="141"/>
        <v>black</v>
      </c>
      <c r="G255" s="91"/>
      <c r="H255" s="69"/>
      <c r="I255" s="11"/>
      <c r="J255" s="11"/>
      <c r="K255" s="11"/>
      <c r="L255" s="11"/>
      <c r="M255" s="41"/>
      <c r="N255" s="41"/>
      <c r="O255" s="99"/>
      <c r="P255" s="191">
        <f t="shared" si="143"/>
        <v>0</v>
      </c>
      <c r="Q255" s="222">
        <f t="shared" si="142"/>
        <v>0</v>
      </c>
      <c r="R255" s="43"/>
      <c r="S255" s="25"/>
      <c r="T255" s="25"/>
    </row>
    <row r="256" spans="1:20" s="74" customFormat="1" ht="15.75" thickBot="1" x14ac:dyDescent="0.3">
      <c r="A256" s="149"/>
      <c r="B256" s="169"/>
      <c r="C256" s="170"/>
      <c r="D256" s="170"/>
      <c r="E256" s="170"/>
      <c r="F256" s="170"/>
      <c r="G256" s="173"/>
      <c r="H256" s="174"/>
      <c r="I256" s="174" t="s">
        <v>209</v>
      </c>
      <c r="J256" s="174"/>
      <c r="K256" s="174" t="s">
        <v>210</v>
      </c>
      <c r="L256" s="174"/>
      <c r="M256" s="174"/>
      <c r="N256" s="173"/>
      <c r="O256" s="173"/>
      <c r="P256" s="201"/>
      <c r="Q256" s="230"/>
      <c r="R256" s="148"/>
    </row>
    <row r="257" spans="1:20" x14ac:dyDescent="0.25">
      <c r="A257" s="28"/>
      <c r="B257" s="83" t="s">
        <v>227</v>
      </c>
      <c r="C257" s="81" t="str">
        <f>VLOOKUP(INT(MID(B257,2,LEN(B257)-4)),StyleInfo,8,FALSE)</f>
        <v>Pro Seamless 2 Arm Warmer</v>
      </c>
      <c r="D257" s="84">
        <f>VLOOKUP(INT(MID(B257,2,LEN(B257)-4)),StyleInfo,3,FALSE)</f>
        <v>17.5</v>
      </c>
      <c r="E257" s="84">
        <f>VLOOKUP(INT(MID(B257,2,LEN(B257)-4)),StyleInfo,4,FALSE)</f>
        <v>35</v>
      </c>
      <c r="F257" s="81" t="str">
        <f>VLOOKUP(B257,ColorLookup,10,FALSE)</f>
        <v>black</v>
      </c>
      <c r="G257" s="85"/>
      <c r="H257" s="68"/>
      <c r="I257" s="8"/>
      <c r="J257" s="40"/>
      <c r="K257" s="8"/>
      <c r="L257" s="40"/>
      <c r="M257" s="40"/>
      <c r="N257" s="40"/>
      <c r="O257" s="98"/>
      <c r="P257" s="190">
        <f>SUM(G257:N257)</f>
        <v>0</v>
      </c>
      <c r="Q257" s="220">
        <f>P257*D257</f>
        <v>0</v>
      </c>
      <c r="R257" s="43"/>
      <c r="S257" s="25"/>
      <c r="T257" s="25"/>
    </row>
    <row r="258" spans="1:20" ht="15.75" thickBot="1" x14ac:dyDescent="0.3">
      <c r="A258" s="28"/>
      <c r="B258" s="88" t="s">
        <v>228</v>
      </c>
      <c r="C258" s="89" t="str">
        <f>VLOOKUP(INT(MID(B258,2,LEN(B258)-4)),StyleInfo,8,FALSE)</f>
        <v>Pro Seamless 2 Arm Warmer</v>
      </c>
      <c r="D258" s="90">
        <f>VLOOKUP(INT(MID(B258,2,LEN(B258)-4)),StyleInfo,3,FALSE)</f>
        <v>17.5</v>
      </c>
      <c r="E258" s="90">
        <f>VLOOKUP(INT(MID(B258,2,LEN(B258)-4)),StyleInfo,4,FALSE)</f>
        <v>35</v>
      </c>
      <c r="F258" s="82" t="str">
        <f>VLOOKUP(B258,ColorLookup,10,FALSE)</f>
        <v>belgian blue</v>
      </c>
      <c r="G258" s="91"/>
      <c r="H258" s="69"/>
      <c r="I258" s="11"/>
      <c r="J258" s="41"/>
      <c r="K258" s="11"/>
      <c r="L258" s="41"/>
      <c r="M258" s="41"/>
      <c r="N258" s="41"/>
      <c r="O258" s="99"/>
      <c r="P258" s="191">
        <f>SUM(G258:N258)</f>
        <v>0</v>
      </c>
      <c r="Q258" s="222">
        <f>P258*D258</f>
        <v>0</v>
      </c>
      <c r="R258" s="43"/>
      <c r="S258" s="25"/>
      <c r="T258" s="25"/>
    </row>
    <row r="259" spans="1:20" x14ac:dyDescent="0.25">
      <c r="A259" s="28"/>
      <c r="B259" s="83" t="s">
        <v>231</v>
      </c>
      <c r="C259" s="81" t="str">
        <f t="shared" ref="C259:C260" si="144">VLOOKUP(INT(MID(B259,2,LEN(B259)-4)),StyleInfo,8,FALSE)</f>
        <v>Pro Seamless Knee Warmer</v>
      </c>
      <c r="D259" s="84">
        <f t="shared" ref="D259:D260" si="145">VLOOKUP(INT(MID(B259,2,LEN(B259)-4)),StyleInfo,3,FALSE)</f>
        <v>20</v>
      </c>
      <c r="E259" s="84">
        <f t="shared" ref="E259:E260" si="146">VLOOKUP(INT(MID(B259,2,LEN(B259)-4)),StyleInfo,4,FALSE)</f>
        <v>40</v>
      </c>
      <c r="F259" s="81" t="str">
        <f t="shared" ref="F259:F260" si="147">VLOOKUP(B259,ColorLookup,10,FALSE)</f>
        <v>black</v>
      </c>
      <c r="G259" s="85"/>
      <c r="H259" s="68"/>
      <c r="I259" s="8"/>
      <c r="J259" s="40"/>
      <c r="K259" s="8"/>
      <c r="L259" s="40"/>
      <c r="M259" s="40"/>
      <c r="N259" s="40"/>
      <c r="O259" s="98"/>
      <c r="P259" s="190">
        <f t="shared" ref="P259:P260" si="148">SUM(G259:N259)</f>
        <v>0</v>
      </c>
      <c r="Q259" s="220">
        <f>P259*D259</f>
        <v>0</v>
      </c>
      <c r="R259" s="43"/>
      <c r="S259" s="25"/>
      <c r="T259" s="25"/>
    </row>
    <row r="260" spans="1:20" ht="15.75" thickBot="1" x14ac:dyDescent="0.3">
      <c r="A260" s="28"/>
      <c r="B260" s="88" t="s">
        <v>232</v>
      </c>
      <c r="C260" s="89" t="str">
        <f t="shared" si="144"/>
        <v>Pro Seamless Knee Warmer</v>
      </c>
      <c r="D260" s="90">
        <f t="shared" si="145"/>
        <v>20</v>
      </c>
      <c r="E260" s="90">
        <f t="shared" si="146"/>
        <v>40</v>
      </c>
      <c r="F260" s="82" t="str">
        <f t="shared" si="147"/>
        <v>belgian blue</v>
      </c>
      <c r="G260" s="91"/>
      <c r="H260" s="69"/>
      <c r="I260" s="11"/>
      <c r="J260" s="41"/>
      <c r="K260" s="11"/>
      <c r="L260" s="41"/>
      <c r="M260" s="41"/>
      <c r="N260" s="41"/>
      <c r="O260" s="99"/>
      <c r="P260" s="191">
        <f t="shared" si="148"/>
        <v>0</v>
      </c>
      <c r="Q260" s="222">
        <f>P260*D260</f>
        <v>0</v>
      </c>
      <c r="R260" s="43"/>
      <c r="S260" s="25"/>
      <c r="T260" s="25"/>
    </row>
    <row r="261" spans="1:20" x14ac:dyDescent="0.25">
      <c r="A261" s="28"/>
      <c r="B261" s="83" t="s">
        <v>229</v>
      </c>
      <c r="C261" s="81" t="str">
        <f>VLOOKUP(INT(MID(B261,2,LEN(B261)-4)),StyleInfo,8,FALSE)</f>
        <v>Pro Seamless Leg Warmer</v>
      </c>
      <c r="D261" s="84">
        <f>VLOOKUP(INT(MID(B261,2,LEN(B261)-4)),StyleInfo,3,FALSE)</f>
        <v>25</v>
      </c>
      <c r="E261" s="84">
        <f>VLOOKUP(INT(MID(B261,2,LEN(B261)-4)),StyleInfo,4,FALSE)</f>
        <v>50</v>
      </c>
      <c r="F261" s="81" t="str">
        <f>VLOOKUP(B261,ColorLookup,10,FALSE)</f>
        <v>black</v>
      </c>
      <c r="G261" s="85"/>
      <c r="H261" s="68"/>
      <c r="I261" s="8"/>
      <c r="J261" s="40"/>
      <c r="K261" s="8"/>
      <c r="L261" s="40"/>
      <c r="M261" s="40"/>
      <c r="N261" s="40"/>
      <c r="O261" s="98"/>
      <c r="P261" s="190">
        <f>SUM(G261:N261)</f>
        <v>0</v>
      </c>
      <c r="Q261" s="220">
        <f t="shared" ref="Q261:Q262" si="149">P261*D261</f>
        <v>0</v>
      </c>
      <c r="R261" s="43"/>
      <c r="S261" s="25"/>
      <c r="T261" s="25"/>
    </row>
    <row r="262" spans="1:20" ht="15.75" thickBot="1" x14ac:dyDescent="0.3">
      <c r="A262" s="28"/>
      <c r="B262" s="88" t="s">
        <v>230</v>
      </c>
      <c r="C262" s="89" t="str">
        <f>VLOOKUP(INT(MID(B262,2,LEN(B262)-4)),StyleInfo,8,FALSE)</f>
        <v>Pro Seamless Leg Warmer</v>
      </c>
      <c r="D262" s="90">
        <f>VLOOKUP(INT(MID(B262,2,LEN(B262)-4)),StyleInfo,3,FALSE)</f>
        <v>25</v>
      </c>
      <c r="E262" s="90">
        <f>VLOOKUP(INT(MID(B262,2,LEN(B262)-4)),StyleInfo,4,FALSE)</f>
        <v>50</v>
      </c>
      <c r="F262" s="82" t="str">
        <f>VLOOKUP(B262,ColorLookup,10,FALSE)</f>
        <v>belgian blue</v>
      </c>
      <c r="G262" s="91"/>
      <c r="H262" s="69"/>
      <c r="I262" s="11"/>
      <c r="J262" s="41"/>
      <c r="K262" s="11"/>
      <c r="L262" s="41"/>
      <c r="M262" s="41"/>
      <c r="N262" s="41"/>
      <c r="O262" s="99"/>
      <c r="P262" s="191">
        <f>SUM(G262:N262)</f>
        <v>0</v>
      </c>
      <c r="Q262" s="222">
        <f t="shared" si="149"/>
        <v>0</v>
      </c>
      <c r="R262" s="43"/>
      <c r="S262" s="25"/>
      <c r="T262" s="25"/>
    </row>
    <row r="263" spans="1:20" ht="15.75" thickBot="1" x14ac:dyDescent="0.3">
      <c r="A263" s="28"/>
      <c r="B263" s="269" t="s">
        <v>566</v>
      </c>
      <c r="C263" s="270"/>
      <c r="D263" s="271"/>
      <c r="E263" s="271"/>
      <c r="F263" s="272"/>
      <c r="G263" s="273"/>
      <c r="H263" s="274"/>
      <c r="I263" s="275"/>
      <c r="J263" s="275"/>
      <c r="K263" s="275"/>
      <c r="L263" s="275"/>
      <c r="M263" s="275"/>
      <c r="N263" s="275"/>
      <c r="O263" s="276"/>
      <c r="P263" s="277">
        <f>SUM(P249:P262)</f>
        <v>0</v>
      </c>
      <c r="Q263" s="278">
        <f>SUM(Q246:Q262)</f>
        <v>0</v>
      </c>
      <c r="R263" s="43"/>
      <c r="S263" s="25"/>
      <c r="T263" s="25"/>
    </row>
    <row r="264" spans="1:20" ht="15.75" thickBot="1" x14ac:dyDescent="0.3">
      <c r="A264" s="28"/>
      <c r="B264" s="2"/>
      <c r="C264" s="2"/>
      <c r="D264" s="3"/>
      <c r="E264" s="3"/>
      <c r="F264" s="2"/>
      <c r="G264" s="95"/>
      <c r="H264" s="33"/>
      <c r="I264" s="19"/>
      <c r="J264" s="19"/>
      <c r="K264" s="19"/>
      <c r="L264" s="19"/>
      <c r="M264" s="19"/>
      <c r="N264" s="19"/>
      <c r="O264" s="10"/>
      <c r="P264" s="95">
        <f>SUM(P263)</f>
        <v>0</v>
      </c>
      <c r="Q264" s="214"/>
      <c r="R264" s="43"/>
      <c r="S264" s="25"/>
      <c r="T264" s="25"/>
    </row>
    <row r="265" spans="1:20" s="74" customFormat="1" ht="15.75" thickBot="1" x14ac:dyDescent="0.3">
      <c r="A265" s="149"/>
      <c r="B265" s="175" t="s">
        <v>151</v>
      </c>
      <c r="C265" s="176"/>
      <c r="D265" s="177" t="s">
        <v>142</v>
      </c>
      <c r="E265" s="177" t="s">
        <v>143</v>
      </c>
      <c r="F265" s="178" t="s">
        <v>197</v>
      </c>
      <c r="G265" s="179"/>
      <c r="H265" s="180"/>
      <c r="I265" s="181"/>
      <c r="J265" s="182"/>
      <c r="K265" s="181" t="s">
        <v>226</v>
      </c>
      <c r="L265" s="181"/>
      <c r="M265" s="181"/>
      <c r="N265" s="181"/>
      <c r="O265" s="183"/>
      <c r="P265" s="202" t="s">
        <v>195</v>
      </c>
      <c r="Q265" s="231" t="s">
        <v>196</v>
      </c>
      <c r="R265" s="148"/>
    </row>
    <row r="266" spans="1:20" x14ac:dyDescent="0.25">
      <c r="A266" s="28"/>
      <c r="B266" s="107" t="s">
        <v>435</v>
      </c>
      <c r="C266" s="81" t="str">
        <f>VLOOKUP(INT(MID(B266,2,LEN(B266)-4)),StyleInfo,8,FALSE)</f>
        <v>Premio Evo Cap</v>
      </c>
      <c r="D266" s="84">
        <f>VLOOKUP(INT(MID(B266,2,LEN(B266)-4)),StyleInfo,3,FALSE)</f>
        <v>30</v>
      </c>
      <c r="E266" s="84">
        <f>VLOOKUP(INT(MID(B266,2,LEN(B266)-4)),StyleInfo,4,FALSE)</f>
        <v>60</v>
      </c>
      <c r="F266" s="81" t="str">
        <f>VLOOKUP(B266,ColorLookup,10,FALSE)</f>
        <v>black</v>
      </c>
      <c r="G266" s="85"/>
      <c r="H266" s="68"/>
      <c r="I266" s="17"/>
      <c r="J266" s="17"/>
      <c r="K266" s="8"/>
      <c r="L266" s="17"/>
      <c r="M266" s="17"/>
      <c r="N266" s="17"/>
      <c r="O266" s="98"/>
      <c r="P266" s="190">
        <f t="shared" ref="P266:P267" si="150">SUM(G266:N266)</f>
        <v>0</v>
      </c>
      <c r="Q266" s="220">
        <f t="shared" ref="Q266:Q267" si="151">P266*D266</f>
        <v>0</v>
      </c>
      <c r="R266" s="43"/>
      <c r="S266" s="25"/>
      <c r="T266" s="25"/>
    </row>
    <row r="267" spans="1:20" x14ac:dyDescent="0.25">
      <c r="A267" s="28"/>
      <c r="B267" s="115" t="s">
        <v>952</v>
      </c>
      <c r="C267" s="26" t="str">
        <f>VLOOKUP(INT(MID(B267,2,LEN(B267)-4)),StyleInfo,8,FALSE)</f>
        <v>Premio Evo Cap</v>
      </c>
      <c r="D267" s="87">
        <f>VLOOKUP(INT(MID(B267,2,LEN(B267)-4)),StyleInfo,3,FALSE)</f>
        <v>30</v>
      </c>
      <c r="E267" s="87">
        <f>VLOOKUP(INT(MID(B267,2,LEN(B267)-4)),StyleInfo,4,FALSE)</f>
        <v>60</v>
      </c>
      <c r="F267" s="4" t="str">
        <f>VLOOKUP(B267,ColorLookup,10,FALSE)</f>
        <v>winter sky</v>
      </c>
      <c r="G267" s="327"/>
      <c r="H267" s="33"/>
      <c r="I267" s="19"/>
      <c r="J267" s="19"/>
      <c r="K267" s="9"/>
      <c r="L267" s="19"/>
      <c r="M267" s="19"/>
      <c r="N267" s="19"/>
      <c r="O267" s="10"/>
      <c r="P267" s="188">
        <f t="shared" si="150"/>
        <v>0</v>
      </c>
      <c r="Q267" s="221">
        <f t="shared" si="151"/>
        <v>0</v>
      </c>
      <c r="R267" s="43"/>
      <c r="S267" s="25"/>
      <c r="T267" s="25"/>
    </row>
    <row r="268" spans="1:20" ht="15.75" thickBot="1" x14ac:dyDescent="0.3">
      <c r="A268" s="28"/>
      <c r="B268" s="116" t="s">
        <v>436</v>
      </c>
      <c r="C268" s="89" t="str">
        <f>VLOOKUP(INT(MID(B268,2,LEN(B268)-4)),StyleInfo,8,FALSE)</f>
        <v>Premio Evo Cap</v>
      </c>
      <c r="D268" s="90">
        <f>VLOOKUP(INT(MID(B268,2,LEN(B268)-4)),StyleInfo,3,FALSE)</f>
        <v>30</v>
      </c>
      <c r="E268" s="90">
        <f>VLOOKUP(INT(MID(B268,2,LEN(B268)-4)),StyleInfo,4,FALSE)</f>
        <v>60</v>
      </c>
      <c r="F268" s="82" t="str">
        <f>VLOOKUP(B268,ColorLookup,10,FALSE)</f>
        <v>deep bordeaux</v>
      </c>
      <c r="G268" s="91"/>
      <c r="H268" s="69"/>
      <c r="I268" s="18"/>
      <c r="J268" s="18"/>
      <c r="K268" s="11"/>
      <c r="L268" s="18"/>
      <c r="M268" s="18"/>
      <c r="N268" s="18"/>
      <c r="O268" s="99"/>
      <c r="P268" s="191">
        <f>SUM(G268:N268)</f>
        <v>0</v>
      </c>
      <c r="Q268" s="221">
        <f>P268*D268</f>
        <v>0</v>
      </c>
      <c r="R268" s="43"/>
      <c r="S268" s="25"/>
      <c r="T268" s="25"/>
    </row>
    <row r="269" spans="1:20" x14ac:dyDescent="0.25">
      <c r="A269" s="28"/>
      <c r="B269" s="107" t="s">
        <v>948</v>
      </c>
      <c r="C269" s="81" t="str">
        <f t="shared" ref="C269" si="152">VLOOKUP(INT(MID(B269,2,LEN(B269)-4)),StyleInfo,8,FALSE)</f>
        <v>Espresso 2 Cap</v>
      </c>
      <c r="D269" s="84">
        <f t="shared" ref="D269" si="153">VLOOKUP(INT(MID(B269,2,LEN(B269)-4)),StyleInfo,3,FALSE)</f>
        <v>15</v>
      </c>
      <c r="E269" s="84">
        <f t="shared" ref="E269" si="154">VLOOKUP(INT(MID(B269,2,LEN(B269)-4)),StyleInfo,4,FALSE)</f>
        <v>30</v>
      </c>
      <c r="F269" s="81" t="str">
        <f t="shared" ref="F269:F290" si="155">VLOOKUP(B269,ColorLookup,10,FALSE)</f>
        <v>smoky gray</v>
      </c>
      <c r="G269" s="85"/>
      <c r="H269" s="68"/>
      <c r="I269" s="17"/>
      <c r="J269" s="17"/>
      <c r="K269" s="8"/>
      <c r="L269" s="17"/>
      <c r="M269" s="17"/>
      <c r="N269" s="17"/>
      <c r="O269" s="98"/>
      <c r="P269" s="190">
        <f t="shared" ref="P269:P288" si="156">SUM(G269:N269)</f>
        <v>0</v>
      </c>
      <c r="Q269" s="220">
        <f t="shared" ref="Q269:Q290" si="157">P269*D269</f>
        <v>0</v>
      </c>
      <c r="R269" s="43"/>
      <c r="S269" s="25"/>
      <c r="T269" s="25"/>
    </row>
    <row r="270" spans="1:20" x14ac:dyDescent="0.25">
      <c r="A270" s="28"/>
      <c r="B270" s="115" t="s">
        <v>949</v>
      </c>
      <c r="C270" s="26" t="str">
        <f t="shared" ref="C270:C290" si="158">VLOOKUP(INT(MID(B270,2,LEN(B270)-4)),StyleInfo,8,FALSE)</f>
        <v>Espresso 2 Cap</v>
      </c>
      <c r="D270" s="87">
        <f t="shared" ref="D270:D290" si="159">VLOOKUP(INT(MID(B270,2,LEN(B270)-4)),StyleInfo,3,FALSE)</f>
        <v>15</v>
      </c>
      <c r="E270" s="87">
        <f t="shared" ref="E270:E290" si="160">VLOOKUP(INT(MID(B270,2,LEN(B270)-4)),StyleInfo,4,FALSE)</f>
        <v>30</v>
      </c>
      <c r="F270" s="4" t="str">
        <f t="shared" si="155"/>
        <v>rosa giro</v>
      </c>
      <c r="G270" s="327"/>
      <c r="H270" s="33"/>
      <c r="I270" s="19"/>
      <c r="J270" s="19"/>
      <c r="K270" s="9"/>
      <c r="L270" s="19"/>
      <c r="M270" s="19"/>
      <c r="N270" s="19"/>
      <c r="O270" s="10"/>
      <c r="P270" s="188">
        <f>SUM(G270:N270)</f>
        <v>0</v>
      </c>
      <c r="Q270" s="221">
        <f t="shared" si="157"/>
        <v>0</v>
      </c>
      <c r="R270" s="43"/>
      <c r="S270" s="25"/>
      <c r="T270" s="25"/>
    </row>
    <row r="271" spans="1:20" x14ac:dyDescent="0.25">
      <c r="A271" s="28"/>
      <c r="B271" s="115" t="s">
        <v>438</v>
      </c>
      <c r="C271" s="26" t="str">
        <f t="shared" si="158"/>
        <v>Espresso 2 Cap</v>
      </c>
      <c r="D271" s="87">
        <f t="shared" si="159"/>
        <v>15</v>
      </c>
      <c r="E271" s="87">
        <f t="shared" si="160"/>
        <v>30</v>
      </c>
      <c r="F271" s="4" t="str">
        <f t="shared" si="155"/>
        <v>ivory</v>
      </c>
      <c r="G271" s="327"/>
      <c r="H271" s="33"/>
      <c r="I271" s="19"/>
      <c r="J271" s="19"/>
      <c r="K271" s="9"/>
      <c r="L271" s="19"/>
      <c r="M271" s="19"/>
      <c r="N271" s="19"/>
      <c r="O271" s="10"/>
      <c r="P271" s="188">
        <f t="shared" si="156"/>
        <v>0</v>
      </c>
      <c r="Q271" s="221">
        <f t="shared" si="157"/>
        <v>0</v>
      </c>
      <c r="R271" s="43"/>
      <c r="S271" s="25"/>
      <c r="T271" s="25"/>
    </row>
    <row r="272" spans="1:20" x14ac:dyDescent="0.25">
      <c r="A272" s="28"/>
      <c r="B272" s="115" t="s">
        <v>439</v>
      </c>
      <c r="C272" s="26" t="str">
        <f t="shared" si="158"/>
        <v>Espresso 2 Cap</v>
      </c>
      <c r="D272" s="87">
        <f t="shared" si="159"/>
        <v>15</v>
      </c>
      <c r="E272" s="87">
        <f t="shared" si="160"/>
        <v>30</v>
      </c>
      <c r="F272" s="4" t="str">
        <f t="shared" si="155"/>
        <v>light black - CORE</v>
      </c>
      <c r="G272" s="327"/>
      <c r="H272" s="33"/>
      <c r="I272" s="19"/>
      <c r="J272" s="19"/>
      <c r="K272" s="9"/>
      <c r="L272" s="19"/>
      <c r="M272" s="19"/>
      <c r="N272" s="19"/>
      <c r="O272" s="10"/>
      <c r="P272" s="188">
        <f t="shared" si="156"/>
        <v>0</v>
      </c>
      <c r="Q272" s="221">
        <f t="shared" si="157"/>
        <v>0</v>
      </c>
      <c r="R272" s="43"/>
      <c r="S272" s="25"/>
      <c r="T272" s="25"/>
    </row>
    <row r="273" spans="1:20" x14ac:dyDescent="0.25">
      <c r="A273" s="28"/>
      <c r="B273" s="115" t="s">
        <v>950</v>
      </c>
      <c r="C273" s="26" t="str">
        <f t="shared" si="158"/>
        <v>Espresso 2 Cap</v>
      </c>
      <c r="D273" s="87">
        <f t="shared" si="159"/>
        <v>15</v>
      </c>
      <c r="E273" s="87">
        <f t="shared" si="160"/>
        <v>30</v>
      </c>
      <c r="F273" s="4" t="str">
        <f t="shared" si="155"/>
        <v>neon cobalt</v>
      </c>
      <c r="G273" s="327"/>
      <c r="H273" s="33"/>
      <c r="I273" s="19"/>
      <c r="J273" s="19"/>
      <c r="K273" s="9"/>
      <c r="L273" s="19"/>
      <c r="M273" s="19"/>
      <c r="N273" s="19"/>
      <c r="O273" s="10"/>
      <c r="P273" s="188">
        <f t="shared" si="156"/>
        <v>0</v>
      </c>
      <c r="Q273" s="221">
        <f t="shared" si="157"/>
        <v>0</v>
      </c>
      <c r="R273" s="43"/>
      <c r="S273" s="25"/>
      <c r="T273" s="25"/>
    </row>
    <row r="274" spans="1:20" x14ac:dyDescent="0.25">
      <c r="A274" s="28"/>
      <c r="B274" s="115" t="s">
        <v>440</v>
      </c>
      <c r="C274" s="26" t="str">
        <f t="shared" si="158"/>
        <v>Espresso 2 Cap</v>
      </c>
      <c r="D274" s="87">
        <f t="shared" si="159"/>
        <v>15</v>
      </c>
      <c r="E274" s="87">
        <f t="shared" si="160"/>
        <v>30</v>
      </c>
      <c r="F274" s="4" t="str">
        <f t="shared" si="155"/>
        <v>clay</v>
      </c>
      <c r="G274" s="327"/>
      <c r="H274" s="33"/>
      <c r="I274" s="19"/>
      <c r="J274" s="19"/>
      <c r="K274" s="9"/>
      <c r="L274" s="19"/>
      <c r="M274" s="19"/>
      <c r="N274" s="19"/>
      <c r="O274" s="10"/>
      <c r="P274" s="188">
        <f t="shared" si="156"/>
        <v>0</v>
      </c>
      <c r="Q274" s="221">
        <f t="shared" si="157"/>
        <v>0</v>
      </c>
      <c r="R274" s="43"/>
      <c r="S274" s="25"/>
      <c r="T274" s="25"/>
    </row>
    <row r="275" spans="1:20" x14ac:dyDescent="0.25">
      <c r="A275" s="28"/>
      <c r="B275" s="115" t="s">
        <v>441</v>
      </c>
      <c r="C275" s="26" t="str">
        <f t="shared" si="158"/>
        <v>Espresso 2 Cap</v>
      </c>
      <c r="D275" s="87">
        <f t="shared" si="159"/>
        <v>15</v>
      </c>
      <c r="E275" s="87">
        <f t="shared" si="160"/>
        <v>30</v>
      </c>
      <c r="F275" s="4" t="str">
        <f t="shared" si="155"/>
        <v>belgian blue - CORE</v>
      </c>
      <c r="G275" s="327"/>
      <c r="H275" s="33"/>
      <c r="I275" s="19"/>
      <c r="J275" s="19"/>
      <c r="K275" s="9"/>
      <c r="L275" s="19"/>
      <c r="M275" s="19"/>
      <c r="N275" s="19"/>
      <c r="O275" s="10"/>
      <c r="P275" s="188">
        <f t="shared" si="156"/>
        <v>0</v>
      </c>
      <c r="Q275" s="221">
        <f t="shared" si="157"/>
        <v>0</v>
      </c>
      <c r="R275" s="43"/>
      <c r="S275" s="25"/>
      <c r="T275" s="25"/>
    </row>
    <row r="276" spans="1:20" x14ac:dyDescent="0.25">
      <c r="A276" s="28"/>
      <c r="B276" s="115" t="s">
        <v>442</v>
      </c>
      <c r="C276" s="26" t="str">
        <f t="shared" si="158"/>
        <v>Espresso 2 Cap</v>
      </c>
      <c r="D276" s="87">
        <f t="shared" si="159"/>
        <v>15</v>
      </c>
      <c r="E276" s="87">
        <f t="shared" si="160"/>
        <v>30</v>
      </c>
      <c r="F276" s="4" t="str">
        <f t="shared" si="155"/>
        <v>deep bordeaux</v>
      </c>
      <c r="G276" s="327"/>
      <c r="H276" s="33"/>
      <c r="I276" s="19"/>
      <c r="J276" s="19"/>
      <c r="K276" s="9"/>
      <c r="L276" s="19"/>
      <c r="M276" s="19"/>
      <c r="N276" s="19"/>
      <c r="O276" s="10"/>
      <c r="P276" s="188">
        <f t="shared" si="156"/>
        <v>0</v>
      </c>
      <c r="Q276" s="221">
        <f t="shared" si="157"/>
        <v>0</v>
      </c>
      <c r="R276" s="43"/>
      <c r="S276" s="25"/>
      <c r="T276" s="25"/>
    </row>
    <row r="277" spans="1:20" x14ac:dyDescent="0.25">
      <c r="A277" s="28"/>
      <c r="B277" s="115" t="s">
        <v>951</v>
      </c>
      <c r="C277" s="26" t="str">
        <f t="shared" si="158"/>
        <v>Espresso 2 Cap</v>
      </c>
      <c r="D277" s="87">
        <f t="shared" si="159"/>
        <v>15</v>
      </c>
      <c r="E277" s="87">
        <f t="shared" si="160"/>
        <v>30</v>
      </c>
      <c r="F277" s="4" t="str">
        <f t="shared" si="155"/>
        <v>mango mojito</v>
      </c>
      <c r="G277" s="327"/>
      <c r="H277" s="33"/>
      <c r="I277" s="19"/>
      <c r="J277" s="19"/>
      <c r="K277" s="9"/>
      <c r="L277" s="19"/>
      <c r="M277" s="19"/>
      <c r="N277" s="19"/>
      <c r="O277" s="10"/>
      <c r="P277" s="188">
        <f t="shared" si="156"/>
        <v>0</v>
      </c>
      <c r="Q277" s="221">
        <f t="shared" si="157"/>
        <v>0</v>
      </c>
      <c r="R277" s="43"/>
      <c r="S277" s="25"/>
      <c r="T277" s="25"/>
    </row>
    <row r="278" spans="1:20" ht="15.75" thickBot="1" x14ac:dyDescent="0.3">
      <c r="A278" s="28"/>
      <c r="B278" s="115" t="s">
        <v>443</v>
      </c>
      <c r="C278" s="26" t="str">
        <f t="shared" si="158"/>
        <v>Espresso 2 Cap</v>
      </c>
      <c r="D278" s="87">
        <f t="shared" si="159"/>
        <v>15</v>
      </c>
      <c r="E278" s="87">
        <f t="shared" si="160"/>
        <v>30</v>
      </c>
      <c r="F278" s="4" t="str">
        <f t="shared" si="155"/>
        <v>vivid orange</v>
      </c>
      <c r="G278" s="327"/>
      <c r="H278" s="33"/>
      <c r="I278" s="19"/>
      <c r="J278" s="19"/>
      <c r="K278" s="187"/>
      <c r="L278" s="19"/>
      <c r="M278" s="19"/>
      <c r="N278" s="19"/>
      <c r="O278" s="10"/>
      <c r="P278" s="188">
        <f t="shared" si="156"/>
        <v>0</v>
      </c>
      <c r="Q278" s="221">
        <f t="shared" si="157"/>
        <v>0</v>
      </c>
      <c r="R278" s="43"/>
      <c r="S278" s="25"/>
      <c r="T278" s="25"/>
    </row>
    <row r="279" spans="1:20" ht="12.75" customHeight="1" x14ac:dyDescent="0.25">
      <c r="A279" s="28"/>
      <c r="B279" s="107" t="s">
        <v>953</v>
      </c>
      <c r="C279" s="81" t="str">
        <f t="shared" si="158"/>
        <v>A/C 3 Cycling Cap</v>
      </c>
      <c r="D279" s="84">
        <f t="shared" si="159"/>
        <v>15</v>
      </c>
      <c r="E279" s="84">
        <f t="shared" si="160"/>
        <v>30</v>
      </c>
      <c r="F279" s="81" t="str">
        <f t="shared" si="155"/>
        <v>white</v>
      </c>
      <c r="G279" s="85"/>
      <c r="H279" s="68"/>
      <c r="I279" s="17"/>
      <c r="J279" s="17"/>
      <c r="K279" s="8"/>
      <c r="L279" s="17"/>
      <c r="M279" s="17"/>
      <c r="N279" s="17"/>
      <c r="O279" s="98"/>
      <c r="P279" s="190">
        <f t="shared" si="156"/>
        <v>0</v>
      </c>
      <c r="Q279" s="220">
        <f t="shared" si="157"/>
        <v>0</v>
      </c>
      <c r="R279" s="43"/>
      <c r="S279" s="25"/>
      <c r="T279" s="25"/>
    </row>
    <row r="280" spans="1:20" ht="15.75" thickBot="1" x14ac:dyDescent="0.3">
      <c r="A280" s="28"/>
      <c r="B280" s="116" t="s">
        <v>954</v>
      </c>
      <c r="C280" s="89" t="str">
        <f t="shared" si="158"/>
        <v>A/C 3 Cycling Cap</v>
      </c>
      <c r="D280" s="90">
        <f t="shared" si="159"/>
        <v>15</v>
      </c>
      <c r="E280" s="90">
        <f t="shared" si="160"/>
        <v>30</v>
      </c>
      <c r="F280" s="82" t="str">
        <f t="shared" si="155"/>
        <v>black</v>
      </c>
      <c r="G280" s="91"/>
      <c r="H280" s="69"/>
      <c r="I280" s="18"/>
      <c r="J280" s="18"/>
      <c r="K280" s="11"/>
      <c r="L280" s="18"/>
      <c r="M280" s="18"/>
      <c r="N280" s="18"/>
      <c r="O280" s="99"/>
      <c r="P280" s="191">
        <f t="shared" si="156"/>
        <v>0</v>
      </c>
      <c r="Q280" s="222">
        <f t="shared" si="157"/>
        <v>0</v>
      </c>
      <c r="R280" s="43"/>
      <c r="S280" s="25"/>
      <c r="T280" s="25"/>
    </row>
    <row r="281" spans="1:20" ht="12.75" customHeight="1" x14ac:dyDescent="0.25">
      <c r="A281" s="28"/>
      <c r="B281" s="107" t="s">
        <v>955</v>
      </c>
      <c r="C281" s="81" t="str">
        <f t="shared" si="158"/>
        <v>Castelli Logo Cap</v>
      </c>
      <c r="D281" s="84">
        <f t="shared" si="159"/>
        <v>15</v>
      </c>
      <c r="E281" s="84">
        <f t="shared" si="160"/>
        <v>30</v>
      </c>
      <c r="F281" s="81" t="str">
        <f t="shared" si="155"/>
        <v>white</v>
      </c>
      <c r="G281" s="85"/>
      <c r="H281" s="68"/>
      <c r="I281" s="17"/>
      <c r="J281" s="17"/>
      <c r="K281" s="8"/>
      <c r="L281" s="17"/>
      <c r="M281" s="17"/>
      <c r="N281" s="17"/>
      <c r="O281" s="98"/>
      <c r="P281" s="190">
        <f t="shared" si="156"/>
        <v>0</v>
      </c>
      <c r="Q281" s="220">
        <f t="shared" si="157"/>
        <v>0</v>
      </c>
      <c r="R281" s="43"/>
      <c r="S281" s="25"/>
      <c r="T281" s="25"/>
    </row>
    <row r="282" spans="1:20" ht="12.75" customHeight="1" thickBot="1" x14ac:dyDescent="0.3">
      <c r="A282" s="28"/>
      <c r="B282" s="116" t="s">
        <v>956</v>
      </c>
      <c r="C282" s="89" t="str">
        <f t="shared" si="158"/>
        <v>Castelli Logo Cap</v>
      </c>
      <c r="D282" s="90">
        <f t="shared" si="159"/>
        <v>15</v>
      </c>
      <c r="E282" s="90">
        <f t="shared" si="160"/>
        <v>30</v>
      </c>
      <c r="F282" s="82" t="str">
        <f t="shared" si="155"/>
        <v>black</v>
      </c>
      <c r="G282" s="91"/>
      <c r="H282" s="69"/>
      <c r="I282" s="18"/>
      <c r="J282" s="18"/>
      <c r="K282" s="11"/>
      <c r="L282" s="18"/>
      <c r="M282" s="18"/>
      <c r="N282" s="18"/>
      <c r="O282" s="99"/>
      <c r="P282" s="191">
        <f t="shared" si="156"/>
        <v>0</v>
      </c>
      <c r="Q282" s="222">
        <f t="shared" si="157"/>
        <v>0</v>
      </c>
      <c r="R282" s="43"/>
      <c r="S282" s="25"/>
      <c r="T282" s="25"/>
    </row>
    <row r="283" spans="1:20" ht="12.75" customHeight="1" x14ac:dyDescent="0.25">
      <c r="A283" s="28"/>
      <c r="B283" s="107" t="s">
        <v>957</v>
      </c>
      <c r="C283" s="81" t="str">
        <f t="shared" si="158"/>
        <v>Summer Skullcap</v>
      </c>
      <c r="D283" s="84">
        <f t="shared" si="159"/>
        <v>17.5</v>
      </c>
      <c r="E283" s="84">
        <f t="shared" si="160"/>
        <v>35</v>
      </c>
      <c r="F283" s="81" t="str">
        <f t="shared" si="155"/>
        <v>white - CORE</v>
      </c>
      <c r="G283" s="85"/>
      <c r="H283" s="68"/>
      <c r="I283" s="17"/>
      <c r="J283" s="17"/>
      <c r="K283" s="8"/>
      <c r="L283" s="17"/>
      <c r="M283" s="17"/>
      <c r="N283" s="17"/>
      <c r="O283" s="98"/>
      <c r="P283" s="190">
        <f t="shared" si="156"/>
        <v>0</v>
      </c>
      <c r="Q283" s="220">
        <f t="shared" si="157"/>
        <v>0</v>
      </c>
      <c r="R283" s="43"/>
      <c r="S283" s="25"/>
      <c r="T283" s="25"/>
    </row>
    <row r="284" spans="1:20" ht="12.75" customHeight="1" thickBot="1" x14ac:dyDescent="0.3">
      <c r="A284" s="28"/>
      <c r="B284" s="116" t="s">
        <v>958</v>
      </c>
      <c r="C284" s="89" t="str">
        <f t="shared" si="158"/>
        <v>Summer Skullcap</v>
      </c>
      <c r="D284" s="90">
        <f t="shared" si="159"/>
        <v>17.5</v>
      </c>
      <c r="E284" s="90">
        <f t="shared" si="160"/>
        <v>35</v>
      </c>
      <c r="F284" s="82" t="str">
        <f t="shared" si="155"/>
        <v>black</v>
      </c>
      <c r="G284" s="91"/>
      <c r="H284" s="69"/>
      <c r="I284" s="18"/>
      <c r="J284" s="18"/>
      <c r="K284" s="11"/>
      <c r="L284" s="18"/>
      <c r="M284" s="18"/>
      <c r="N284" s="18"/>
      <c r="O284" s="99"/>
      <c r="P284" s="191">
        <f t="shared" si="156"/>
        <v>0</v>
      </c>
      <c r="Q284" s="222">
        <f t="shared" si="157"/>
        <v>0</v>
      </c>
      <c r="R284" s="43"/>
      <c r="S284" s="25"/>
      <c r="T284" s="25"/>
    </row>
    <row r="285" spans="1:20" ht="12.75" customHeight="1" x14ac:dyDescent="0.25">
      <c r="A285" s="28"/>
      <c r="B285" s="107" t="s">
        <v>961</v>
      </c>
      <c r="C285" s="81" t="str">
        <f>VLOOKUP(INT(MID(B285,2,LEN(B285)-4)),StyleInfo,8,FALSE)</f>
        <v>Castelli Bandana</v>
      </c>
      <c r="D285" s="84">
        <f>VLOOKUP(INT(MID(B285,2,LEN(B285)-4)),StyleInfo,3,FALSE)</f>
        <v>17.5</v>
      </c>
      <c r="E285" s="84">
        <f>VLOOKUP(INT(MID(B285,2,LEN(B285)-4)),StyleInfo,4,FALSE)</f>
        <v>35</v>
      </c>
      <c r="F285" s="81" t="str">
        <f>VLOOKUP(B285,ColorLookup,10,FALSE)</f>
        <v>white/black</v>
      </c>
      <c r="G285" s="85"/>
      <c r="H285" s="68"/>
      <c r="I285" s="17"/>
      <c r="J285" s="17"/>
      <c r="K285" s="8"/>
      <c r="L285" s="17"/>
      <c r="M285" s="17"/>
      <c r="N285" s="17"/>
      <c r="O285" s="98"/>
      <c r="P285" s="190">
        <f>SUM(G285:N285)</f>
        <v>0</v>
      </c>
      <c r="Q285" s="220">
        <f>P285*D285</f>
        <v>0</v>
      </c>
      <c r="R285" s="43"/>
      <c r="S285" s="25"/>
      <c r="T285" s="25"/>
    </row>
    <row r="286" spans="1:20" ht="12.75" customHeight="1" thickBot="1" x14ac:dyDescent="0.3">
      <c r="A286" s="28"/>
      <c r="B286" s="116" t="s">
        <v>962</v>
      </c>
      <c r="C286" s="89" t="str">
        <f>VLOOKUP(INT(MID(B286,2,LEN(B286)-4)),StyleInfo,8,FALSE)</f>
        <v>Castelli Bandana</v>
      </c>
      <c r="D286" s="90">
        <f>VLOOKUP(INT(MID(B286,2,LEN(B286)-4)),StyleInfo,3,FALSE)</f>
        <v>17.5</v>
      </c>
      <c r="E286" s="90">
        <f>VLOOKUP(INT(MID(B286,2,LEN(B286)-4)),StyleInfo,4,FALSE)</f>
        <v>35</v>
      </c>
      <c r="F286" s="82" t="str">
        <f>VLOOKUP(B286,ColorLookup,10,FALSE)</f>
        <v>black/white</v>
      </c>
      <c r="G286" s="91"/>
      <c r="H286" s="69"/>
      <c r="I286" s="18"/>
      <c r="J286" s="18"/>
      <c r="K286" s="11"/>
      <c r="L286" s="18"/>
      <c r="M286" s="18"/>
      <c r="N286" s="18"/>
      <c r="O286" s="99"/>
      <c r="P286" s="191">
        <f t="shared" ref="P286" si="161">SUM(G286:N286)</f>
        <v>0</v>
      </c>
      <c r="Q286" s="222">
        <f>P286*D286</f>
        <v>0</v>
      </c>
      <c r="R286" s="43"/>
      <c r="S286" s="25"/>
      <c r="T286" s="25"/>
    </row>
    <row r="287" spans="1:20" ht="12.75" customHeight="1" x14ac:dyDescent="0.25">
      <c r="A287" s="28"/>
      <c r="B287" s="107" t="s">
        <v>959</v>
      </c>
      <c r="C287" s="81" t="str">
        <f t="shared" si="158"/>
        <v>Summer Headband</v>
      </c>
      <c r="D287" s="84">
        <f t="shared" si="159"/>
        <v>15</v>
      </c>
      <c r="E287" s="84">
        <f t="shared" si="160"/>
        <v>30</v>
      </c>
      <c r="F287" s="81" t="str">
        <f t="shared" si="155"/>
        <v>white</v>
      </c>
      <c r="G287" s="85"/>
      <c r="H287" s="68"/>
      <c r="I287" s="17"/>
      <c r="J287" s="17"/>
      <c r="K287" s="8"/>
      <c r="L287" s="17"/>
      <c r="M287" s="17"/>
      <c r="N287" s="17"/>
      <c r="O287" s="98"/>
      <c r="P287" s="190">
        <f t="shared" si="156"/>
        <v>0</v>
      </c>
      <c r="Q287" s="220">
        <f t="shared" si="157"/>
        <v>0</v>
      </c>
      <c r="R287" s="43"/>
      <c r="S287" s="25"/>
      <c r="T287" s="25"/>
    </row>
    <row r="288" spans="1:20" ht="12.75" customHeight="1" thickBot="1" x14ac:dyDescent="0.3">
      <c r="A288" s="28"/>
      <c r="B288" s="116" t="s">
        <v>960</v>
      </c>
      <c r="C288" s="89" t="str">
        <f t="shared" si="158"/>
        <v>Summer Headband</v>
      </c>
      <c r="D288" s="90">
        <f t="shared" si="159"/>
        <v>15</v>
      </c>
      <c r="E288" s="90">
        <f t="shared" si="160"/>
        <v>30</v>
      </c>
      <c r="F288" s="82" t="str">
        <f t="shared" si="155"/>
        <v>black</v>
      </c>
      <c r="G288" s="91"/>
      <c r="H288" s="69"/>
      <c r="I288" s="18"/>
      <c r="J288" s="18"/>
      <c r="K288" s="11"/>
      <c r="L288" s="18"/>
      <c r="M288" s="18"/>
      <c r="N288" s="18"/>
      <c r="O288" s="99"/>
      <c r="P288" s="191">
        <f t="shared" si="156"/>
        <v>0</v>
      </c>
      <c r="Q288" s="222">
        <f t="shared" si="157"/>
        <v>0</v>
      </c>
      <c r="R288" s="43"/>
      <c r="S288" s="25"/>
      <c r="T288" s="25"/>
    </row>
    <row r="289" spans="1:20" ht="12.75" customHeight="1" x14ac:dyDescent="0.25">
      <c r="A289" s="28"/>
      <c r="B289" s="107" t="s">
        <v>965</v>
      </c>
      <c r="C289" s="81" t="str">
        <f t="shared" si="158"/>
        <v>Baseball Cap</v>
      </c>
      <c r="D289" s="84">
        <f t="shared" si="159"/>
        <v>20</v>
      </c>
      <c r="E289" s="84">
        <f t="shared" si="160"/>
        <v>40</v>
      </c>
      <c r="F289" s="81" t="str">
        <f t="shared" si="155"/>
        <v>black</v>
      </c>
      <c r="G289" s="85"/>
      <c r="H289" s="68"/>
      <c r="I289" s="17"/>
      <c r="J289" s="17"/>
      <c r="K289" s="8"/>
      <c r="L289" s="17"/>
      <c r="M289" s="17"/>
      <c r="N289" s="17"/>
      <c r="O289" s="98"/>
      <c r="P289" s="190">
        <f t="shared" ref="P289:P290" si="162">SUM(G289:N289)</f>
        <v>0</v>
      </c>
      <c r="Q289" s="220">
        <f t="shared" si="157"/>
        <v>0</v>
      </c>
      <c r="R289" s="43"/>
      <c r="S289" s="25"/>
      <c r="T289" s="25"/>
    </row>
    <row r="290" spans="1:20" ht="12.75" customHeight="1" thickBot="1" x14ac:dyDescent="0.3">
      <c r="A290" s="28"/>
      <c r="B290" s="116" t="s">
        <v>966</v>
      </c>
      <c r="C290" s="89" t="str">
        <f t="shared" si="158"/>
        <v>Baseball Cap</v>
      </c>
      <c r="D290" s="90">
        <f t="shared" si="159"/>
        <v>20</v>
      </c>
      <c r="E290" s="90">
        <f t="shared" si="160"/>
        <v>40</v>
      </c>
      <c r="F290" s="82" t="str">
        <f t="shared" si="155"/>
        <v>belgian blue</v>
      </c>
      <c r="G290" s="91"/>
      <c r="H290" s="69"/>
      <c r="I290" s="18"/>
      <c r="J290" s="18"/>
      <c r="K290" s="11"/>
      <c r="L290" s="18"/>
      <c r="M290" s="18"/>
      <c r="N290" s="18"/>
      <c r="O290" s="99"/>
      <c r="P290" s="191">
        <f t="shared" si="162"/>
        <v>0</v>
      </c>
      <c r="Q290" s="222">
        <f t="shared" si="157"/>
        <v>0</v>
      </c>
      <c r="R290" s="43"/>
      <c r="S290" s="25"/>
      <c r="T290" s="25"/>
    </row>
    <row r="291" spans="1:20" ht="15.75" thickBot="1" x14ac:dyDescent="0.3">
      <c r="A291" s="28"/>
      <c r="B291" s="259" t="s">
        <v>444</v>
      </c>
      <c r="C291" s="260"/>
      <c r="D291" s="261"/>
      <c r="E291" s="261"/>
      <c r="F291" s="262"/>
      <c r="G291" s="263"/>
      <c r="H291" s="264"/>
      <c r="I291" s="265"/>
      <c r="J291" s="265"/>
      <c r="K291" s="265"/>
      <c r="L291" s="265"/>
      <c r="M291" s="265"/>
      <c r="N291" s="265"/>
      <c r="O291" s="266"/>
      <c r="P291" s="267">
        <f>SUM(P269:P290)</f>
        <v>0</v>
      </c>
      <c r="Q291" s="268">
        <f>SUM(Q266:Q290)</f>
        <v>0</v>
      </c>
      <c r="R291" s="43"/>
      <c r="S291" s="25"/>
      <c r="T291" s="25"/>
    </row>
    <row r="292" spans="1:20" ht="12.75" customHeight="1" thickBot="1" x14ac:dyDescent="0.3">
      <c r="A292" s="28"/>
      <c r="B292" s="2"/>
      <c r="C292" s="2"/>
      <c r="D292" s="3"/>
      <c r="E292" s="3"/>
      <c r="F292" s="2"/>
      <c r="G292" s="95"/>
      <c r="H292" s="33"/>
      <c r="I292" s="19"/>
      <c r="J292" s="19"/>
      <c r="K292" s="19"/>
      <c r="L292" s="19"/>
      <c r="M292" s="19"/>
      <c r="N292" s="19"/>
      <c r="O292" s="10"/>
      <c r="P292" s="95"/>
      <c r="Q292" s="214"/>
      <c r="R292" s="43"/>
      <c r="S292" s="25"/>
      <c r="T292" s="25"/>
    </row>
    <row r="293" spans="1:20" s="74" customFormat="1" ht="15" customHeight="1" thickBot="1" x14ac:dyDescent="0.3">
      <c r="A293" s="149"/>
      <c r="B293" s="151" t="s">
        <v>967</v>
      </c>
      <c r="C293" s="152"/>
      <c r="D293" s="153" t="s">
        <v>142</v>
      </c>
      <c r="E293" s="153" t="s">
        <v>143</v>
      </c>
      <c r="F293" s="154" t="s">
        <v>197</v>
      </c>
      <c r="G293" s="155"/>
      <c r="H293" s="156" t="s">
        <v>198</v>
      </c>
      <c r="I293" s="157" t="s">
        <v>102</v>
      </c>
      <c r="J293" s="157" t="s">
        <v>88</v>
      </c>
      <c r="K293" s="157" t="s">
        <v>78</v>
      </c>
      <c r="L293" s="157" t="s">
        <v>199</v>
      </c>
      <c r="M293" s="157" t="s">
        <v>200</v>
      </c>
      <c r="N293" s="157" t="s">
        <v>201</v>
      </c>
      <c r="O293" s="158"/>
      <c r="P293" s="195" t="s">
        <v>195</v>
      </c>
      <c r="Q293" s="224" t="s">
        <v>196</v>
      </c>
      <c r="R293" s="148"/>
    </row>
    <row r="294" spans="1:20" s="74" customFormat="1" ht="15" customHeight="1" x14ac:dyDescent="0.25">
      <c r="A294" s="149"/>
      <c r="B294" s="83" t="s">
        <v>977</v>
      </c>
      <c r="C294" s="81" t="str">
        <f t="shared" ref="C294:C309" si="163">VLOOKUP(INT(MID(B294,2,LEN(B294)-4)),StyleInfo,8,FALSE)</f>
        <v>Perfetto RoS 3 Jacket</v>
      </c>
      <c r="D294" s="84">
        <f t="shared" ref="D294:D309" si="164">VLOOKUP(INT(MID(B294,2,LEN(B294)-4)),StyleInfo,3,FALSE)</f>
        <v>160</v>
      </c>
      <c r="E294" s="84">
        <f t="shared" ref="E294:E309" si="165">VLOOKUP(INT(MID(B294,2,LEN(B294)-4)),StyleInfo,4,FALSE)</f>
        <v>320</v>
      </c>
      <c r="F294" s="81" t="str">
        <f t="shared" ref="F294:F309" si="166">VLOOKUP(B294,ColorLookup,10,FALSE)</f>
        <v>light black/silver reflex</v>
      </c>
      <c r="G294" s="85"/>
      <c r="H294" s="8"/>
      <c r="I294" s="8"/>
      <c r="J294" s="8"/>
      <c r="K294" s="8"/>
      <c r="L294" s="8"/>
      <c r="M294" s="8"/>
      <c r="N294" s="8"/>
      <c r="O294" s="98"/>
      <c r="P294" s="190">
        <f t="shared" ref="P294:P309" si="167">SUM(G294:N294)</f>
        <v>0</v>
      </c>
      <c r="Q294" s="220">
        <f t="shared" ref="Q294:Q309" si="168">P294*D294</f>
        <v>0</v>
      </c>
      <c r="R294" s="148"/>
    </row>
    <row r="295" spans="1:20" s="74" customFormat="1" ht="15" customHeight="1" x14ac:dyDescent="0.25">
      <c r="A295" s="149"/>
      <c r="B295" s="86" t="s">
        <v>978</v>
      </c>
      <c r="C295" s="26" t="str">
        <f t="shared" si="163"/>
        <v>Perfetto RoS 3 Jacket</v>
      </c>
      <c r="D295" s="87">
        <f t="shared" si="164"/>
        <v>160</v>
      </c>
      <c r="E295" s="87">
        <f t="shared" si="165"/>
        <v>320</v>
      </c>
      <c r="F295" s="4" t="str">
        <f t="shared" si="166"/>
        <v>mocha/black reflex</v>
      </c>
      <c r="G295" s="327"/>
      <c r="H295" s="9"/>
      <c r="I295" s="9"/>
      <c r="J295" s="9"/>
      <c r="K295" s="9"/>
      <c r="L295" s="9"/>
      <c r="M295" s="9"/>
      <c r="N295" s="9"/>
      <c r="O295" s="10"/>
      <c r="P295" s="188">
        <f t="shared" si="167"/>
        <v>0</v>
      </c>
      <c r="Q295" s="221">
        <f t="shared" si="168"/>
        <v>0</v>
      </c>
      <c r="R295" s="148"/>
    </row>
    <row r="296" spans="1:20" s="74" customFormat="1" ht="15" customHeight="1" thickBot="1" x14ac:dyDescent="0.3">
      <c r="A296" s="149"/>
      <c r="B296" s="86" t="s">
        <v>979</v>
      </c>
      <c r="C296" s="26" t="str">
        <f t="shared" si="163"/>
        <v>Perfetto RoS 3 Jacket</v>
      </c>
      <c r="D296" s="87">
        <f t="shared" si="164"/>
        <v>160</v>
      </c>
      <c r="E296" s="87">
        <f t="shared" si="165"/>
        <v>320</v>
      </c>
      <c r="F296" s="4" t="str">
        <f t="shared" si="166"/>
        <v>pool blue/black reflex</v>
      </c>
      <c r="G296" s="327"/>
      <c r="H296" s="187"/>
      <c r="I296" s="187"/>
      <c r="J296" s="187"/>
      <c r="K296" s="187"/>
      <c r="L296" s="187"/>
      <c r="M296" s="187"/>
      <c r="N296" s="187"/>
      <c r="O296" s="10"/>
      <c r="P296" s="188">
        <f t="shared" si="167"/>
        <v>0</v>
      </c>
      <c r="Q296" s="221">
        <f t="shared" si="168"/>
        <v>0</v>
      </c>
      <c r="R296" s="148"/>
    </row>
    <row r="297" spans="1:20" s="74" customFormat="1" ht="15" customHeight="1" x14ac:dyDescent="0.25">
      <c r="A297" s="149"/>
      <c r="B297" s="83" t="s">
        <v>968</v>
      </c>
      <c r="C297" s="81" t="str">
        <f t="shared" si="163"/>
        <v>Do.Di.Ci. Jacket</v>
      </c>
      <c r="D297" s="84">
        <f t="shared" si="164"/>
        <v>140</v>
      </c>
      <c r="E297" s="84">
        <f t="shared" si="165"/>
        <v>280</v>
      </c>
      <c r="F297" s="81" t="str">
        <f t="shared" si="166"/>
        <v>light black</v>
      </c>
      <c r="G297" s="85"/>
      <c r="H297" s="8"/>
      <c r="I297" s="8"/>
      <c r="J297" s="8"/>
      <c r="K297" s="8"/>
      <c r="L297" s="8"/>
      <c r="M297" s="8"/>
      <c r="N297" s="8"/>
      <c r="O297" s="98"/>
      <c r="P297" s="190">
        <f t="shared" si="167"/>
        <v>0</v>
      </c>
      <c r="Q297" s="220">
        <f t="shared" si="168"/>
        <v>0</v>
      </c>
      <c r="R297" s="148"/>
    </row>
    <row r="298" spans="1:20" s="74" customFormat="1" ht="15" customHeight="1" x14ac:dyDescent="0.25">
      <c r="A298" s="149"/>
      <c r="B298" s="86" t="s">
        <v>969</v>
      </c>
      <c r="C298" s="26" t="str">
        <f t="shared" si="163"/>
        <v>Do.Di.Ci. Jacket</v>
      </c>
      <c r="D298" s="87">
        <f t="shared" si="164"/>
        <v>140</v>
      </c>
      <c r="E298" s="87">
        <f t="shared" si="165"/>
        <v>280</v>
      </c>
      <c r="F298" s="4" t="str">
        <f t="shared" si="166"/>
        <v>mocha</v>
      </c>
      <c r="G298" s="327"/>
      <c r="H298" s="9"/>
      <c r="I298" s="9"/>
      <c r="J298" s="9"/>
      <c r="K298" s="9"/>
      <c r="L298" s="9"/>
      <c r="M298" s="9"/>
      <c r="N298" s="9"/>
      <c r="O298" s="10"/>
      <c r="P298" s="188">
        <f t="shared" si="167"/>
        <v>0</v>
      </c>
      <c r="Q298" s="221">
        <f t="shared" si="168"/>
        <v>0</v>
      </c>
      <c r="R298" s="148"/>
    </row>
    <row r="299" spans="1:20" s="74" customFormat="1" ht="15" customHeight="1" thickBot="1" x14ac:dyDescent="0.3">
      <c r="A299" s="149"/>
      <c r="B299" s="88" t="s">
        <v>970</v>
      </c>
      <c r="C299" s="89" t="str">
        <f t="shared" si="163"/>
        <v>Do.Di.Ci. Jacket</v>
      </c>
      <c r="D299" s="90">
        <f t="shared" si="164"/>
        <v>140</v>
      </c>
      <c r="E299" s="90">
        <f t="shared" si="165"/>
        <v>280</v>
      </c>
      <c r="F299" s="82" t="str">
        <f t="shared" si="166"/>
        <v>ultraviolet</v>
      </c>
      <c r="G299" s="91"/>
      <c r="H299" s="11"/>
      <c r="I299" s="11"/>
      <c r="J299" s="11"/>
      <c r="K299" s="11"/>
      <c r="L299" s="11"/>
      <c r="M299" s="11"/>
      <c r="N299" s="11"/>
      <c r="O299" s="99"/>
      <c r="P299" s="191">
        <f t="shared" si="167"/>
        <v>0</v>
      </c>
      <c r="Q299" s="222">
        <f t="shared" si="168"/>
        <v>0</v>
      </c>
      <c r="R299" s="148"/>
    </row>
    <row r="300" spans="1:20" s="74" customFormat="1" ht="15" customHeight="1" x14ac:dyDescent="0.25">
      <c r="A300" s="149"/>
      <c r="B300" s="83" t="s">
        <v>971</v>
      </c>
      <c r="C300" s="81" t="str">
        <f t="shared" si="163"/>
        <v>Do.Di.Ci. Short Sleeve Jacket</v>
      </c>
      <c r="D300" s="84">
        <f t="shared" si="164"/>
        <v>120</v>
      </c>
      <c r="E300" s="84">
        <f t="shared" si="165"/>
        <v>240</v>
      </c>
      <c r="F300" s="81" t="str">
        <f t="shared" si="166"/>
        <v>light black</v>
      </c>
      <c r="G300" s="85"/>
      <c r="H300" s="8"/>
      <c r="I300" s="8"/>
      <c r="J300" s="8"/>
      <c r="K300" s="8"/>
      <c r="L300" s="8"/>
      <c r="M300" s="8"/>
      <c r="N300" s="8"/>
      <c r="O300" s="98"/>
      <c r="P300" s="190">
        <f t="shared" si="167"/>
        <v>0</v>
      </c>
      <c r="Q300" s="220">
        <f t="shared" si="168"/>
        <v>0</v>
      </c>
      <c r="R300" s="148"/>
    </row>
    <row r="301" spans="1:20" s="74" customFormat="1" ht="15" customHeight="1" x14ac:dyDescent="0.25">
      <c r="A301" s="149"/>
      <c r="B301" s="86" t="s">
        <v>972</v>
      </c>
      <c r="C301" s="26" t="str">
        <f t="shared" si="163"/>
        <v>Do.Di.Ci. Short Sleeve Jacket</v>
      </c>
      <c r="D301" s="87">
        <f t="shared" si="164"/>
        <v>120</v>
      </c>
      <c r="E301" s="87">
        <f t="shared" si="165"/>
        <v>240</v>
      </c>
      <c r="F301" s="4" t="str">
        <f t="shared" si="166"/>
        <v>mocha</v>
      </c>
      <c r="G301" s="327"/>
      <c r="H301" s="9"/>
      <c r="I301" s="9"/>
      <c r="J301" s="9"/>
      <c r="K301" s="9"/>
      <c r="L301" s="9"/>
      <c r="M301" s="9"/>
      <c r="N301" s="9"/>
      <c r="O301" s="10"/>
      <c r="P301" s="188">
        <f t="shared" si="167"/>
        <v>0</v>
      </c>
      <c r="Q301" s="221">
        <f t="shared" si="168"/>
        <v>0</v>
      </c>
      <c r="R301" s="148"/>
    </row>
    <row r="302" spans="1:20" s="74" customFormat="1" ht="15" customHeight="1" thickBot="1" x14ac:dyDescent="0.3">
      <c r="A302" s="149"/>
      <c r="B302" s="88" t="s">
        <v>973</v>
      </c>
      <c r="C302" s="89" t="str">
        <f t="shared" si="163"/>
        <v>Do.Di.Ci. Short Sleeve Jacket</v>
      </c>
      <c r="D302" s="90">
        <f t="shared" si="164"/>
        <v>120</v>
      </c>
      <c r="E302" s="90">
        <f t="shared" si="165"/>
        <v>240</v>
      </c>
      <c r="F302" s="82" t="str">
        <f t="shared" si="166"/>
        <v>ultraviolet</v>
      </c>
      <c r="G302" s="91"/>
      <c r="H302" s="11"/>
      <c r="I302" s="11"/>
      <c r="J302" s="11"/>
      <c r="K302" s="11"/>
      <c r="L302" s="11"/>
      <c r="M302" s="11"/>
      <c r="N302" s="11"/>
      <c r="O302" s="99"/>
      <c r="P302" s="191">
        <f t="shared" si="167"/>
        <v>0</v>
      </c>
      <c r="Q302" s="222">
        <f t="shared" si="168"/>
        <v>0</v>
      </c>
      <c r="R302" s="148"/>
    </row>
    <row r="303" spans="1:20" s="74" customFormat="1" ht="15" customHeight="1" thickBot="1" x14ac:dyDescent="0.3">
      <c r="A303" s="149"/>
      <c r="B303" s="92" t="s">
        <v>448</v>
      </c>
      <c r="C303" s="93" t="str">
        <f t="shared" si="163"/>
        <v>Gabba R Jacket</v>
      </c>
      <c r="D303" s="94">
        <f t="shared" si="164"/>
        <v>185</v>
      </c>
      <c r="E303" s="94">
        <f t="shared" si="165"/>
        <v>370</v>
      </c>
      <c r="F303" s="93" t="str">
        <f t="shared" si="166"/>
        <v>black</v>
      </c>
      <c r="G303" s="63"/>
      <c r="H303" s="12"/>
      <c r="I303" s="12"/>
      <c r="J303" s="12"/>
      <c r="K303" s="12"/>
      <c r="L303" s="12"/>
      <c r="M303" s="12"/>
      <c r="N303" s="12"/>
      <c r="O303" s="100"/>
      <c r="P303" s="192">
        <f t="shared" si="167"/>
        <v>0</v>
      </c>
      <c r="Q303" s="223">
        <f t="shared" si="168"/>
        <v>0</v>
      </c>
      <c r="R303" s="148"/>
    </row>
    <row r="304" spans="1:20" s="74" customFormat="1" ht="15" customHeight="1" thickBot="1" x14ac:dyDescent="0.3">
      <c r="A304" s="149"/>
      <c r="B304" s="92" t="s">
        <v>446</v>
      </c>
      <c r="C304" s="93" t="str">
        <f t="shared" si="163"/>
        <v>Gabba R</v>
      </c>
      <c r="D304" s="94">
        <f t="shared" si="164"/>
        <v>160</v>
      </c>
      <c r="E304" s="94">
        <f t="shared" si="165"/>
        <v>320</v>
      </c>
      <c r="F304" s="93" t="str">
        <f t="shared" si="166"/>
        <v>black</v>
      </c>
      <c r="G304" s="63"/>
      <c r="H304" s="12"/>
      <c r="I304" s="12"/>
      <c r="J304" s="12"/>
      <c r="K304" s="12"/>
      <c r="L304" s="12"/>
      <c r="M304" s="12"/>
      <c r="N304" s="12"/>
      <c r="O304" s="100"/>
      <c r="P304" s="192">
        <f t="shared" si="167"/>
        <v>0</v>
      </c>
      <c r="Q304" s="223">
        <f t="shared" si="168"/>
        <v>0</v>
      </c>
      <c r="R304" s="148"/>
    </row>
    <row r="305" spans="1:20" s="74" customFormat="1" ht="15" customHeight="1" x14ac:dyDescent="0.25">
      <c r="A305" s="149"/>
      <c r="B305" s="83" t="s">
        <v>450</v>
      </c>
      <c r="C305" s="81" t="str">
        <f t="shared" si="163"/>
        <v>Ultra Rain Cape</v>
      </c>
      <c r="D305" s="84">
        <f t="shared" si="164"/>
        <v>130</v>
      </c>
      <c r="E305" s="84">
        <f t="shared" si="165"/>
        <v>260</v>
      </c>
      <c r="F305" s="81" t="str">
        <f t="shared" si="166"/>
        <v>black/silver reflex</v>
      </c>
      <c r="G305" s="85"/>
      <c r="H305" s="8"/>
      <c r="I305" s="8"/>
      <c r="J305" s="8"/>
      <c r="K305" s="8"/>
      <c r="L305" s="8"/>
      <c r="M305" s="8"/>
      <c r="N305" s="8"/>
      <c r="O305" s="98"/>
      <c r="P305" s="190">
        <f t="shared" si="167"/>
        <v>0</v>
      </c>
      <c r="Q305" s="220">
        <f t="shared" si="168"/>
        <v>0</v>
      </c>
      <c r="R305" s="148"/>
    </row>
    <row r="306" spans="1:20" s="74" customFormat="1" ht="15" customHeight="1" thickBot="1" x14ac:dyDescent="0.3">
      <c r="A306" s="149"/>
      <c r="B306" s="88" t="s">
        <v>451</v>
      </c>
      <c r="C306" s="89" t="str">
        <f t="shared" si="163"/>
        <v>Ultra Rain Cape</v>
      </c>
      <c r="D306" s="90">
        <f t="shared" si="164"/>
        <v>130</v>
      </c>
      <c r="E306" s="90">
        <f t="shared" si="165"/>
        <v>260</v>
      </c>
      <c r="F306" s="82" t="str">
        <f t="shared" si="166"/>
        <v>electric lime/silver reflex</v>
      </c>
      <c r="G306" s="91"/>
      <c r="H306" s="11"/>
      <c r="I306" s="11"/>
      <c r="J306" s="11"/>
      <c r="K306" s="11"/>
      <c r="L306" s="11"/>
      <c r="M306" s="11"/>
      <c r="N306" s="11"/>
      <c r="O306" s="99"/>
      <c r="P306" s="191">
        <f t="shared" si="167"/>
        <v>0</v>
      </c>
      <c r="Q306" s="222">
        <f t="shared" si="168"/>
        <v>0</v>
      </c>
      <c r="R306" s="148"/>
    </row>
    <row r="307" spans="1:20" s="74" customFormat="1" ht="15" customHeight="1" x14ac:dyDescent="0.25">
      <c r="A307" s="149"/>
      <c r="B307" s="83" t="s">
        <v>453</v>
      </c>
      <c r="C307" s="81" t="str">
        <f t="shared" si="163"/>
        <v>Squall Shell Jacket</v>
      </c>
      <c r="D307" s="84">
        <f t="shared" si="164"/>
        <v>70</v>
      </c>
      <c r="E307" s="84">
        <f t="shared" si="165"/>
        <v>140</v>
      </c>
      <c r="F307" s="81" t="str">
        <f t="shared" si="166"/>
        <v>light black/silver gray</v>
      </c>
      <c r="G307" s="85"/>
      <c r="H307" s="8"/>
      <c r="I307" s="8"/>
      <c r="J307" s="8"/>
      <c r="K307" s="8"/>
      <c r="L307" s="8"/>
      <c r="M307" s="8"/>
      <c r="N307" s="8"/>
      <c r="O307" s="98"/>
      <c r="P307" s="190">
        <f t="shared" si="167"/>
        <v>0</v>
      </c>
      <c r="Q307" s="220">
        <f t="shared" si="168"/>
        <v>0</v>
      </c>
      <c r="R307" s="148"/>
    </row>
    <row r="308" spans="1:20" s="74" customFormat="1" ht="15" customHeight="1" x14ac:dyDescent="0.25">
      <c r="A308" s="149"/>
      <c r="B308" s="86" t="s">
        <v>454</v>
      </c>
      <c r="C308" s="26" t="str">
        <f t="shared" si="163"/>
        <v>Squall Shell Jacket</v>
      </c>
      <c r="D308" s="87">
        <f t="shared" si="164"/>
        <v>70</v>
      </c>
      <c r="E308" s="87">
        <f t="shared" si="165"/>
        <v>140</v>
      </c>
      <c r="F308" s="4" t="str">
        <f t="shared" si="166"/>
        <v>electric lime/black</v>
      </c>
      <c r="G308" s="327"/>
      <c r="H308" s="9"/>
      <c r="I308" s="9"/>
      <c r="J308" s="9"/>
      <c r="K308" s="9"/>
      <c r="L308" s="9"/>
      <c r="M308" s="9"/>
      <c r="N308" s="9"/>
      <c r="O308" s="10"/>
      <c r="P308" s="188">
        <f t="shared" si="167"/>
        <v>0</v>
      </c>
      <c r="Q308" s="221">
        <f t="shared" si="168"/>
        <v>0</v>
      </c>
      <c r="R308" s="148"/>
    </row>
    <row r="309" spans="1:20" s="74" customFormat="1" ht="15" customHeight="1" thickBot="1" x14ac:dyDescent="0.3">
      <c r="A309" s="149"/>
      <c r="B309" s="88" t="s">
        <v>455</v>
      </c>
      <c r="C309" s="89" t="str">
        <f t="shared" si="163"/>
        <v>Squall Shell Jacket</v>
      </c>
      <c r="D309" s="90">
        <f t="shared" si="164"/>
        <v>70</v>
      </c>
      <c r="E309" s="90">
        <f t="shared" si="165"/>
        <v>140</v>
      </c>
      <c r="F309" s="82" t="str">
        <f t="shared" si="166"/>
        <v>silver gray/black</v>
      </c>
      <c r="G309" s="91"/>
      <c r="H309" s="11"/>
      <c r="I309" s="11"/>
      <c r="J309" s="11"/>
      <c r="K309" s="11"/>
      <c r="L309" s="11"/>
      <c r="M309" s="11"/>
      <c r="N309" s="11"/>
      <c r="O309" s="99"/>
      <c r="P309" s="191">
        <f t="shared" si="167"/>
        <v>0</v>
      </c>
      <c r="Q309" s="222">
        <f t="shared" si="168"/>
        <v>0</v>
      </c>
      <c r="R309" s="148"/>
    </row>
    <row r="310" spans="1:20" s="74" customFormat="1" ht="15" customHeight="1" x14ac:dyDescent="0.25">
      <c r="A310" s="149"/>
      <c r="B310" s="83" t="s">
        <v>233</v>
      </c>
      <c r="C310" s="81" t="str">
        <f t="shared" ref="C310:C340" si="169">VLOOKUP(INT(MID(B310,2,LEN(B310)-4)),StyleInfo,8,FALSE)</f>
        <v>Squadra Stretch Jacket</v>
      </c>
      <c r="D310" s="84">
        <f t="shared" ref="D310:D315" si="170">VLOOKUP(INT(MID(B310,2,LEN(B310)-4)),StyleInfo,3,FALSE)</f>
        <v>45</v>
      </c>
      <c r="E310" s="84">
        <f t="shared" ref="E310:E315" si="171">VLOOKUP(INT(MID(B310,2,LEN(B310)-4)),StyleInfo,4,FALSE)</f>
        <v>90</v>
      </c>
      <c r="F310" s="81" t="str">
        <f t="shared" ref="F310:F315" si="172">VLOOKUP(B310,ColorLookup,10,FALSE)</f>
        <v>light black/dark gray - CORE</v>
      </c>
      <c r="G310" s="85"/>
      <c r="H310" s="8"/>
      <c r="I310" s="8"/>
      <c r="J310" s="8"/>
      <c r="K310" s="8"/>
      <c r="L310" s="8"/>
      <c r="M310" s="8"/>
      <c r="N310" s="8"/>
      <c r="O310" s="98"/>
      <c r="P310" s="190">
        <f t="shared" ref="P310:P315" si="173">SUM(G310:N310)</f>
        <v>0</v>
      </c>
      <c r="Q310" s="220">
        <f t="shared" ref="Q310:Q315" si="174">P310*D310</f>
        <v>0</v>
      </c>
      <c r="R310" s="148"/>
    </row>
    <row r="311" spans="1:20" s="74" customFormat="1" ht="15" customHeight="1" x14ac:dyDescent="0.25">
      <c r="A311" s="149"/>
      <c r="B311" s="86" t="s">
        <v>234</v>
      </c>
      <c r="C311" s="26" t="str">
        <f t="shared" si="169"/>
        <v>Squadra Stretch Jacket</v>
      </c>
      <c r="D311" s="87">
        <f t="shared" si="170"/>
        <v>45</v>
      </c>
      <c r="E311" s="87">
        <f t="shared" si="171"/>
        <v>90</v>
      </c>
      <c r="F311" s="4" t="str">
        <f t="shared" si="172"/>
        <v>electric lime/dark gray</v>
      </c>
      <c r="G311" s="327"/>
      <c r="H311" s="9"/>
      <c r="I311" s="9"/>
      <c r="J311" s="9"/>
      <c r="K311" s="9"/>
      <c r="L311" s="9"/>
      <c r="M311" s="9"/>
      <c r="N311" s="9"/>
      <c r="O311" s="10"/>
      <c r="P311" s="188">
        <f t="shared" si="173"/>
        <v>0</v>
      </c>
      <c r="Q311" s="221">
        <f t="shared" si="174"/>
        <v>0</v>
      </c>
      <c r="R311" s="148"/>
    </row>
    <row r="312" spans="1:20" s="74" customFormat="1" ht="15" customHeight="1" thickBot="1" x14ac:dyDescent="0.3">
      <c r="A312" s="149"/>
      <c r="B312" s="88" t="s">
        <v>235</v>
      </c>
      <c r="C312" s="89" t="str">
        <f t="shared" si="169"/>
        <v>Squadra Stretch Jacket</v>
      </c>
      <c r="D312" s="90">
        <f t="shared" si="170"/>
        <v>45</v>
      </c>
      <c r="E312" s="90">
        <f t="shared" si="171"/>
        <v>90</v>
      </c>
      <c r="F312" s="82" t="str">
        <f t="shared" si="172"/>
        <v>silver gray/dark gray</v>
      </c>
      <c r="G312" s="91"/>
      <c r="H312" s="11"/>
      <c r="I312" s="11"/>
      <c r="J312" s="11"/>
      <c r="K312" s="11"/>
      <c r="L312" s="11"/>
      <c r="M312" s="11"/>
      <c r="N312" s="11"/>
      <c r="O312" s="99"/>
      <c r="P312" s="191">
        <f t="shared" si="173"/>
        <v>0</v>
      </c>
      <c r="Q312" s="222">
        <f t="shared" si="174"/>
        <v>0</v>
      </c>
      <c r="R312" s="148"/>
    </row>
    <row r="313" spans="1:20" s="74" customFormat="1" ht="15" customHeight="1" x14ac:dyDescent="0.25">
      <c r="A313" s="149"/>
      <c r="B313" s="83" t="s">
        <v>974</v>
      </c>
      <c r="C313" s="81" t="str">
        <f t="shared" si="169"/>
        <v>Emergency 3 Rain Jacket</v>
      </c>
      <c r="D313" s="84">
        <f t="shared" si="170"/>
        <v>100</v>
      </c>
      <c r="E313" s="84">
        <f t="shared" si="171"/>
        <v>200</v>
      </c>
      <c r="F313" s="81" t="str">
        <f t="shared" si="172"/>
        <v>white</v>
      </c>
      <c r="G313" s="85"/>
      <c r="H313" s="85"/>
      <c r="I313" s="8"/>
      <c r="J313" s="8"/>
      <c r="K313" s="8"/>
      <c r="L313" s="8"/>
      <c r="M313" s="8"/>
      <c r="N313" s="8"/>
      <c r="O313" s="98"/>
      <c r="P313" s="190">
        <f t="shared" si="173"/>
        <v>0</v>
      </c>
      <c r="Q313" s="220">
        <f t="shared" si="174"/>
        <v>0</v>
      </c>
      <c r="R313" s="148"/>
    </row>
    <row r="314" spans="1:20" s="74" customFormat="1" ht="15" customHeight="1" x14ac:dyDescent="0.25">
      <c r="A314" s="149"/>
      <c r="B314" s="86" t="s">
        <v>975</v>
      </c>
      <c r="C314" s="26" t="str">
        <f t="shared" si="169"/>
        <v>Emergency 3 Rain Jacket</v>
      </c>
      <c r="D314" s="87">
        <f t="shared" si="170"/>
        <v>100</v>
      </c>
      <c r="E314" s="87">
        <f t="shared" si="171"/>
        <v>200</v>
      </c>
      <c r="F314" s="4" t="str">
        <f t="shared" si="172"/>
        <v>brilliant orange</v>
      </c>
      <c r="G314" s="327"/>
      <c r="H314" s="327"/>
      <c r="I314" s="9"/>
      <c r="J314" s="9"/>
      <c r="K314" s="9"/>
      <c r="L314" s="9"/>
      <c r="M314" s="9"/>
      <c r="N314" s="9"/>
      <c r="O314" s="10"/>
      <c r="P314" s="188">
        <f t="shared" si="173"/>
        <v>0</v>
      </c>
      <c r="Q314" s="221">
        <f t="shared" si="174"/>
        <v>0</v>
      </c>
      <c r="R314" s="148"/>
    </row>
    <row r="315" spans="1:20" s="74" customFormat="1" ht="15" customHeight="1" thickBot="1" x14ac:dyDescent="0.3">
      <c r="A315" s="149"/>
      <c r="B315" s="88" t="s">
        <v>976</v>
      </c>
      <c r="C315" s="89" t="str">
        <f t="shared" si="169"/>
        <v>Emergency 3 Rain Jacket</v>
      </c>
      <c r="D315" s="90">
        <f t="shared" si="170"/>
        <v>100</v>
      </c>
      <c r="E315" s="90">
        <f t="shared" si="171"/>
        <v>200</v>
      </c>
      <c r="F315" s="82" t="str">
        <f t="shared" si="172"/>
        <v>light black</v>
      </c>
      <c r="G315" s="91"/>
      <c r="H315" s="91"/>
      <c r="I315" s="11"/>
      <c r="J315" s="11"/>
      <c r="K315" s="11"/>
      <c r="L315" s="11"/>
      <c r="M315" s="11"/>
      <c r="N315" s="11"/>
      <c r="O315" s="99"/>
      <c r="P315" s="191">
        <f t="shared" si="173"/>
        <v>0</v>
      </c>
      <c r="Q315" s="222">
        <f t="shared" si="174"/>
        <v>0</v>
      </c>
      <c r="R315" s="148"/>
    </row>
    <row r="316" spans="1:20" s="74" customFormat="1" ht="15" customHeight="1" x14ac:dyDescent="0.25">
      <c r="A316" s="149"/>
      <c r="B316" s="83" t="s">
        <v>980</v>
      </c>
      <c r="C316" s="81" t="str">
        <f t="shared" ref="C316:C328" si="175">VLOOKUP(INT(MID(B316,2,LEN(B316)-4)),StyleInfo,8,FALSE)</f>
        <v>Aria Shell 2 Jacket</v>
      </c>
      <c r="D316" s="84">
        <f t="shared" ref="D316:D323" si="176">VLOOKUP(INT(MID(B316,2,LEN(B316)-4)),StyleInfo,3,FALSE)</f>
        <v>85</v>
      </c>
      <c r="E316" s="84">
        <f t="shared" ref="E316:E323" si="177">VLOOKUP(INT(MID(B316,2,LEN(B316)-4)),StyleInfo,4,FALSE)</f>
        <v>170</v>
      </c>
      <c r="F316" s="81" t="str">
        <f t="shared" ref="F316:F323" si="178">VLOOKUP(B316,ColorLookup,10,FALSE)</f>
        <v>dark gray</v>
      </c>
      <c r="G316" s="85"/>
      <c r="H316" s="8"/>
      <c r="I316" s="8"/>
      <c r="J316" s="8"/>
      <c r="K316" s="8"/>
      <c r="L316" s="8"/>
      <c r="M316" s="8"/>
      <c r="N316" s="8"/>
      <c r="O316" s="98"/>
      <c r="P316" s="190">
        <f t="shared" ref="P316:P323" si="179">SUM(G316:N316)</f>
        <v>0</v>
      </c>
      <c r="Q316" s="220">
        <f t="shared" ref="Q316:Q323" si="180">P316*D316</f>
        <v>0</v>
      </c>
      <c r="R316" s="148"/>
    </row>
    <row r="317" spans="1:20" ht="12.75" customHeight="1" x14ac:dyDescent="0.25">
      <c r="A317" s="28"/>
      <c r="B317" s="86" t="s">
        <v>981</v>
      </c>
      <c r="C317" s="26" t="str">
        <f t="shared" si="175"/>
        <v>Aria Shell 2 Jacket</v>
      </c>
      <c r="D317" s="87">
        <f t="shared" si="176"/>
        <v>85</v>
      </c>
      <c r="E317" s="87">
        <f t="shared" si="177"/>
        <v>170</v>
      </c>
      <c r="F317" s="4" t="str">
        <f t="shared" si="178"/>
        <v>clay</v>
      </c>
      <c r="G317" s="327"/>
      <c r="H317" s="9"/>
      <c r="I317" s="9"/>
      <c r="J317" s="9"/>
      <c r="K317" s="9"/>
      <c r="L317" s="9"/>
      <c r="M317" s="9"/>
      <c r="N317" s="9"/>
      <c r="O317" s="10"/>
      <c r="P317" s="188">
        <f t="shared" si="179"/>
        <v>0</v>
      </c>
      <c r="Q317" s="221">
        <f t="shared" si="180"/>
        <v>0</v>
      </c>
      <c r="R317" s="43"/>
      <c r="S317" s="25"/>
      <c r="T317" s="25"/>
    </row>
    <row r="318" spans="1:20" ht="12.75" customHeight="1" x14ac:dyDescent="0.25">
      <c r="A318" s="28"/>
      <c r="B318" s="86" t="s">
        <v>982</v>
      </c>
      <c r="C318" s="26" t="str">
        <f t="shared" si="175"/>
        <v>Aria Shell 2 Jacket</v>
      </c>
      <c r="D318" s="87">
        <f t="shared" si="176"/>
        <v>85</v>
      </c>
      <c r="E318" s="87">
        <f t="shared" si="177"/>
        <v>170</v>
      </c>
      <c r="F318" s="4" t="str">
        <f t="shared" si="178"/>
        <v>belgian blue</v>
      </c>
      <c r="G318" s="327"/>
      <c r="H318" s="65"/>
      <c r="I318" s="9"/>
      <c r="J318" s="9"/>
      <c r="K318" s="9"/>
      <c r="L318" s="9"/>
      <c r="M318" s="9"/>
      <c r="N318" s="9"/>
      <c r="O318" s="10"/>
      <c r="P318" s="188">
        <f t="shared" si="179"/>
        <v>0</v>
      </c>
      <c r="Q318" s="221">
        <f t="shared" si="180"/>
        <v>0</v>
      </c>
      <c r="R318" s="43"/>
      <c r="S318" s="25"/>
      <c r="T318" s="25"/>
    </row>
    <row r="319" spans="1:20" ht="12.75" customHeight="1" x14ac:dyDescent="0.25">
      <c r="A319" s="28"/>
      <c r="B319" s="86" t="s">
        <v>983</v>
      </c>
      <c r="C319" s="26" t="str">
        <f t="shared" si="175"/>
        <v>Aria Shell 2 Jacket</v>
      </c>
      <c r="D319" s="87">
        <f t="shared" si="176"/>
        <v>85</v>
      </c>
      <c r="E319" s="87">
        <f t="shared" si="177"/>
        <v>170</v>
      </c>
      <c r="F319" s="4" t="str">
        <f t="shared" si="178"/>
        <v>deep bordeaux</v>
      </c>
      <c r="G319" s="327"/>
      <c r="H319" s="9"/>
      <c r="I319" s="9"/>
      <c r="J319" s="9"/>
      <c r="K319" s="9"/>
      <c r="L319" s="9"/>
      <c r="M319" s="9"/>
      <c r="N319" s="9"/>
      <c r="O319" s="10"/>
      <c r="P319" s="188">
        <f t="shared" si="179"/>
        <v>0</v>
      </c>
      <c r="Q319" s="221">
        <f t="shared" si="180"/>
        <v>0</v>
      </c>
      <c r="R319" s="43"/>
      <c r="S319" s="25"/>
      <c r="T319" s="25"/>
    </row>
    <row r="320" spans="1:20" ht="12.75" customHeight="1" thickBot="1" x14ac:dyDescent="0.3">
      <c r="A320" s="28"/>
      <c r="B320" s="88" t="s">
        <v>984</v>
      </c>
      <c r="C320" s="89" t="str">
        <f t="shared" si="175"/>
        <v>Aria Shell 2 Jacket</v>
      </c>
      <c r="D320" s="90">
        <f t="shared" si="176"/>
        <v>85</v>
      </c>
      <c r="E320" s="90">
        <f t="shared" si="177"/>
        <v>170</v>
      </c>
      <c r="F320" s="82" t="str">
        <f t="shared" si="178"/>
        <v>silver gray/dark gray</v>
      </c>
      <c r="G320" s="91"/>
      <c r="H320" s="11"/>
      <c r="I320" s="11"/>
      <c r="J320" s="11"/>
      <c r="K320" s="11"/>
      <c r="L320" s="11"/>
      <c r="M320" s="11"/>
      <c r="N320" s="11"/>
      <c r="O320" s="99"/>
      <c r="P320" s="191">
        <f t="shared" si="179"/>
        <v>0</v>
      </c>
      <c r="Q320" s="222">
        <f t="shared" si="180"/>
        <v>0</v>
      </c>
      <c r="R320" s="43"/>
      <c r="S320" s="25"/>
      <c r="T320" s="25"/>
    </row>
    <row r="321" spans="1:20" ht="12.75" customHeight="1" x14ac:dyDescent="0.25">
      <c r="A321" s="28"/>
      <c r="B321" s="83" t="s">
        <v>989</v>
      </c>
      <c r="C321" s="81" t="str">
        <f t="shared" si="175"/>
        <v>Espresso 2 Vest</v>
      </c>
      <c r="D321" s="84">
        <f t="shared" si="176"/>
        <v>75</v>
      </c>
      <c r="E321" s="84">
        <f t="shared" si="177"/>
        <v>150</v>
      </c>
      <c r="F321" s="81" t="str">
        <f t="shared" si="178"/>
        <v>black - CORE</v>
      </c>
      <c r="G321" s="85"/>
      <c r="H321" s="64"/>
      <c r="I321" s="8"/>
      <c r="J321" s="8"/>
      <c r="K321" s="8"/>
      <c r="L321" s="8"/>
      <c r="M321" s="8"/>
      <c r="N321" s="8"/>
      <c r="O321" s="98"/>
      <c r="P321" s="190">
        <f t="shared" si="179"/>
        <v>0</v>
      </c>
      <c r="Q321" s="220">
        <f t="shared" si="180"/>
        <v>0</v>
      </c>
      <c r="R321" s="43"/>
      <c r="S321" s="25"/>
      <c r="T321" s="25"/>
    </row>
    <row r="322" spans="1:20" ht="12.75" customHeight="1" x14ac:dyDescent="0.25">
      <c r="A322" s="28"/>
      <c r="B322" s="86" t="s">
        <v>990</v>
      </c>
      <c r="C322" s="26" t="str">
        <f t="shared" si="175"/>
        <v>Espresso 2 Vest</v>
      </c>
      <c r="D322" s="87">
        <f t="shared" si="176"/>
        <v>75</v>
      </c>
      <c r="E322" s="87">
        <f t="shared" si="177"/>
        <v>150</v>
      </c>
      <c r="F322" s="4" t="str">
        <f t="shared" si="178"/>
        <v>smoky gray</v>
      </c>
      <c r="G322" s="327"/>
      <c r="H322" s="137"/>
      <c r="I322" s="9"/>
      <c r="J322" s="9"/>
      <c r="K322" s="9"/>
      <c r="L322" s="9"/>
      <c r="M322" s="9"/>
      <c r="N322" s="9"/>
      <c r="O322" s="10"/>
      <c r="P322" s="188">
        <f t="shared" si="179"/>
        <v>0</v>
      </c>
      <c r="Q322" s="221">
        <f t="shared" si="180"/>
        <v>0</v>
      </c>
      <c r="R322" s="43"/>
      <c r="S322" s="25"/>
      <c r="T322" s="25"/>
    </row>
    <row r="323" spans="1:20" ht="12.75" customHeight="1" x14ac:dyDescent="0.25">
      <c r="A323" s="28"/>
      <c r="B323" s="86" t="s">
        <v>991</v>
      </c>
      <c r="C323" s="26" t="str">
        <f t="shared" si="175"/>
        <v>Espresso 2 Vest</v>
      </c>
      <c r="D323" s="87">
        <f t="shared" si="176"/>
        <v>75</v>
      </c>
      <c r="E323" s="87">
        <f t="shared" si="177"/>
        <v>150</v>
      </c>
      <c r="F323" s="4" t="str">
        <f t="shared" si="178"/>
        <v>clay</v>
      </c>
      <c r="G323" s="327"/>
      <c r="H323" s="137"/>
      <c r="I323" s="9"/>
      <c r="J323" s="9"/>
      <c r="K323" s="9"/>
      <c r="L323" s="9"/>
      <c r="M323" s="9"/>
      <c r="N323" s="9"/>
      <c r="O323" s="10"/>
      <c r="P323" s="188">
        <f t="shared" si="179"/>
        <v>0</v>
      </c>
      <c r="Q323" s="221">
        <f t="shared" si="180"/>
        <v>0</v>
      </c>
      <c r="R323" s="43"/>
      <c r="S323" s="25"/>
      <c r="T323" s="25"/>
    </row>
    <row r="324" spans="1:20" ht="12.75" customHeight="1" x14ac:dyDescent="0.25">
      <c r="A324" s="28"/>
      <c r="B324" s="86" t="s">
        <v>992</v>
      </c>
      <c r="C324" s="26" t="str">
        <f t="shared" si="175"/>
        <v>Espresso 2 Vest</v>
      </c>
      <c r="D324" s="87">
        <f t="shared" ref="D324:D326" si="181">VLOOKUP(INT(MID(B324,2,LEN(B324)-4)),StyleInfo,3,FALSE)</f>
        <v>75</v>
      </c>
      <c r="E324" s="87">
        <f t="shared" ref="E324:E326" si="182">VLOOKUP(INT(MID(B324,2,LEN(B324)-4)),StyleInfo,4,FALSE)</f>
        <v>150</v>
      </c>
      <c r="F324" s="4" t="str">
        <f t="shared" ref="F324:F326" si="183">VLOOKUP(B324,ColorLookup,10,FALSE)</f>
        <v>belgian blue</v>
      </c>
      <c r="G324" s="327"/>
      <c r="H324" s="137"/>
      <c r="I324" s="9"/>
      <c r="J324" s="9"/>
      <c r="K324" s="9"/>
      <c r="L324" s="9"/>
      <c r="M324" s="9"/>
      <c r="N324" s="9"/>
      <c r="O324" s="10"/>
      <c r="P324" s="188">
        <f t="shared" ref="P324:P326" si="184">SUM(G324:N324)</f>
        <v>0</v>
      </c>
      <c r="Q324" s="221">
        <f t="shared" ref="Q324:Q326" si="185">P324*D324</f>
        <v>0</v>
      </c>
      <c r="R324" s="43"/>
      <c r="S324" s="25"/>
      <c r="T324" s="25"/>
    </row>
    <row r="325" spans="1:20" ht="12.75" customHeight="1" x14ac:dyDescent="0.25">
      <c r="A325" s="28"/>
      <c r="B325" s="86" t="s">
        <v>993</v>
      </c>
      <c r="C325" s="26" t="str">
        <f t="shared" si="175"/>
        <v>Espresso 2 Vest</v>
      </c>
      <c r="D325" s="87">
        <f t="shared" si="181"/>
        <v>75</v>
      </c>
      <c r="E325" s="87">
        <f t="shared" si="182"/>
        <v>150</v>
      </c>
      <c r="F325" s="4" t="str">
        <f t="shared" si="183"/>
        <v>paprika</v>
      </c>
      <c r="G325" s="327"/>
      <c r="H325" s="137"/>
      <c r="I325" s="9"/>
      <c r="J325" s="9"/>
      <c r="K325" s="9"/>
      <c r="L325" s="9"/>
      <c r="M325" s="9"/>
      <c r="N325" s="9"/>
      <c r="O325" s="10"/>
      <c r="P325" s="188">
        <f t="shared" si="184"/>
        <v>0</v>
      </c>
      <c r="Q325" s="221">
        <f t="shared" si="185"/>
        <v>0</v>
      </c>
      <c r="R325" s="43"/>
      <c r="S325" s="25"/>
      <c r="T325" s="25"/>
    </row>
    <row r="326" spans="1:20" ht="12.75" customHeight="1" thickBot="1" x14ac:dyDescent="0.3">
      <c r="A326" s="28"/>
      <c r="B326" s="88" t="s">
        <v>994</v>
      </c>
      <c r="C326" s="89" t="str">
        <f t="shared" si="175"/>
        <v>Espresso 2 Vest</v>
      </c>
      <c r="D326" s="90">
        <f t="shared" si="181"/>
        <v>75</v>
      </c>
      <c r="E326" s="90">
        <f t="shared" si="182"/>
        <v>150</v>
      </c>
      <c r="F326" s="82" t="str">
        <f t="shared" si="183"/>
        <v>mango mojito</v>
      </c>
      <c r="G326" s="91"/>
      <c r="H326" s="138"/>
      <c r="I326" s="11"/>
      <c r="J326" s="11"/>
      <c r="K326" s="11"/>
      <c r="L326" s="11"/>
      <c r="M326" s="11"/>
      <c r="N326" s="11"/>
      <c r="O326" s="99"/>
      <c r="P326" s="191">
        <f t="shared" si="184"/>
        <v>0</v>
      </c>
      <c r="Q326" s="222">
        <f t="shared" si="185"/>
        <v>0</v>
      </c>
      <c r="R326" s="43"/>
      <c r="S326" s="25"/>
      <c r="T326" s="25"/>
    </row>
    <row r="327" spans="1:20" ht="12.75" customHeight="1" x14ac:dyDescent="0.25">
      <c r="A327" s="28"/>
      <c r="B327" s="83" t="s">
        <v>387</v>
      </c>
      <c r="C327" s="81" t="str">
        <f t="shared" si="175"/>
        <v>Fly Direct Vest</v>
      </c>
      <c r="D327" s="84">
        <f>VLOOKUP(INT(MID(B327,2,LEN(B327)-4)),StyleInfo,3,FALSE)</f>
        <v>110</v>
      </c>
      <c r="E327" s="84">
        <f>VLOOKUP(INT(MID(B327,2,LEN(B327)-4)),StyleInfo,4,FALSE)</f>
        <v>220</v>
      </c>
      <c r="F327" s="81" t="str">
        <f t="shared" ref="F327:F335" si="186">VLOOKUP(B327,ColorLookup,10,FALSE)</f>
        <v>light black/dark gray</v>
      </c>
      <c r="G327" s="85"/>
      <c r="H327" s="8"/>
      <c r="I327" s="8"/>
      <c r="J327" s="8"/>
      <c r="K327" s="8"/>
      <c r="L327" s="8"/>
      <c r="M327" s="8"/>
      <c r="N327" s="8"/>
      <c r="O327" s="98"/>
      <c r="P327" s="190">
        <f>SUM(G327:N327)</f>
        <v>0</v>
      </c>
      <c r="Q327" s="220">
        <f t="shared" ref="Q327:Q335" si="187">P327*D327</f>
        <v>0</v>
      </c>
      <c r="R327" s="43"/>
      <c r="S327" s="25"/>
      <c r="T327" s="25"/>
    </row>
    <row r="328" spans="1:20" ht="12.75" customHeight="1" thickBot="1" x14ac:dyDescent="0.3">
      <c r="A328" s="28"/>
      <c r="B328" s="86" t="s">
        <v>388</v>
      </c>
      <c r="C328" s="26" t="str">
        <f t="shared" si="175"/>
        <v>Fly Direct Vest</v>
      </c>
      <c r="D328" s="87">
        <f>VLOOKUP(INT(MID(B328,2,LEN(B328)-4)),StyleInfo,3,FALSE)</f>
        <v>110</v>
      </c>
      <c r="E328" s="87">
        <f>VLOOKUP(INT(MID(B328,2,LEN(B328)-4)),StyleInfo,4,FALSE)</f>
        <v>220</v>
      </c>
      <c r="F328" s="4" t="str">
        <f t="shared" si="186"/>
        <v>twilight blue/silver gray</v>
      </c>
      <c r="G328" s="327"/>
      <c r="H328" s="187"/>
      <c r="I328" s="187"/>
      <c r="J328" s="187"/>
      <c r="K328" s="187"/>
      <c r="L328" s="187"/>
      <c r="M328" s="187"/>
      <c r="N328" s="187"/>
      <c r="O328" s="10"/>
      <c r="P328" s="188">
        <f t="shared" ref="P328" si="188">SUM(G328:N328)</f>
        <v>0</v>
      </c>
      <c r="Q328" s="221">
        <f t="shared" si="187"/>
        <v>0</v>
      </c>
      <c r="R328" s="43"/>
      <c r="S328" s="25"/>
      <c r="T328" s="25"/>
    </row>
    <row r="329" spans="1:20" ht="12.75" customHeight="1" x14ac:dyDescent="0.25">
      <c r="A329" s="28"/>
      <c r="B329" s="83" t="s">
        <v>985</v>
      </c>
      <c r="C329" s="81" t="str">
        <f t="shared" ref="C329" si="189">VLOOKUP(INT(MID(B329,2,LEN(B329)-4)),StyleInfo,8,FALSE)</f>
        <v>Perfetto Air Vest</v>
      </c>
      <c r="D329" s="84">
        <f t="shared" ref="D329" si="190">VLOOKUP(INT(MID(B329,2,LEN(B329)-4)),StyleInfo,3,FALSE)</f>
        <v>100</v>
      </c>
      <c r="E329" s="84">
        <f t="shared" ref="E329" si="191">VLOOKUP(INT(MID(B329,2,LEN(B329)-4)),StyleInfo,4,FALSE)</f>
        <v>200</v>
      </c>
      <c r="F329" s="81" t="str">
        <f t="shared" si="186"/>
        <v>brilliant orange</v>
      </c>
      <c r="G329" s="85"/>
      <c r="H329" s="8"/>
      <c r="I329" s="8"/>
      <c r="J329" s="8"/>
      <c r="K329" s="8"/>
      <c r="L329" s="8"/>
      <c r="M329" s="8"/>
      <c r="N329" s="8"/>
      <c r="O329" s="98"/>
      <c r="P329" s="190">
        <f>SUM(G329:N329)</f>
        <v>0</v>
      </c>
      <c r="Q329" s="220">
        <f t="shared" si="187"/>
        <v>0</v>
      </c>
      <c r="R329" s="43"/>
      <c r="S329" s="25"/>
      <c r="T329" s="25"/>
    </row>
    <row r="330" spans="1:20" ht="12.75" customHeight="1" x14ac:dyDescent="0.25">
      <c r="A330" s="28"/>
      <c r="B330" s="86" t="s">
        <v>986</v>
      </c>
      <c r="C330" s="26" t="str">
        <f t="shared" ref="C330:C337" si="192">VLOOKUP(INT(MID(B330,2,LEN(B330)-4)),StyleInfo,8,FALSE)</f>
        <v>Perfetto Air Vest</v>
      </c>
      <c r="D330" s="87">
        <f t="shared" ref="D330:D335" si="193">VLOOKUP(INT(MID(B330,2,LEN(B330)-4)),StyleInfo,3,FALSE)</f>
        <v>100</v>
      </c>
      <c r="E330" s="87">
        <f t="shared" ref="E330:E335" si="194">VLOOKUP(INT(MID(B330,2,LEN(B330)-4)),StyleInfo,4,FALSE)</f>
        <v>200</v>
      </c>
      <c r="F330" s="4" t="str">
        <f t="shared" si="186"/>
        <v>light black</v>
      </c>
      <c r="G330" s="327"/>
      <c r="H330" s="9"/>
      <c r="I330" s="9"/>
      <c r="J330" s="9"/>
      <c r="K330" s="9"/>
      <c r="L330" s="9"/>
      <c r="M330" s="9"/>
      <c r="N330" s="9"/>
      <c r="O330" s="10"/>
      <c r="P330" s="188">
        <f>SUM(G330:N330)</f>
        <v>0</v>
      </c>
      <c r="Q330" s="221">
        <f t="shared" si="187"/>
        <v>0</v>
      </c>
      <c r="R330" s="43"/>
      <c r="S330" s="25"/>
      <c r="T330" s="25"/>
    </row>
    <row r="331" spans="1:20" ht="12.75" customHeight="1" x14ac:dyDescent="0.25">
      <c r="A331" s="28"/>
      <c r="B331" s="86" t="s">
        <v>987</v>
      </c>
      <c r="C331" s="26" t="str">
        <f t="shared" si="192"/>
        <v>Perfetto Air Vest</v>
      </c>
      <c r="D331" s="87">
        <f t="shared" si="193"/>
        <v>100</v>
      </c>
      <c r="E331" s="87">
        <f t="shared" si="194"/>
        <v>200</v>
      </c>
      <c r="F331" s="4" t="str">
        <f t="shared" si="186"/>
        <v>belgian blue</v>
      </c>
      <c r="G331" s="327"/>
      <c r="H331" s="216"/>
      <c r="I331" s="216"/>
      <c r="J331" s="216"/>
      <c r="K331" s="216"/>
      <c r="L331" s="216"/>
      <c r="M331" s="216"/>
      <c r="N331" s="216"/>
      <c r="O331" s="10"/>
      <c r="P331" s="188">
        <f>SUM(G331:N331)</f>
        <v>0</v>
      </c>
      <c r="Q331" s="221">
        <f t="shared" si="187"/>
        <v>0</v>
      </c>
      <c r="R331" s="43"/>
      <c r="S331" s="25"/>
      <c r="T331" s="25"/>
    </row>
    <row r="332" spans="1:20" ht="12.75" customHeight="1" thickBot="1" x14ac:dyDescent="0.3">
      <c r="A332" s="28"/>
      <c r="B332" s="88" t="s">
        <v>988</v>
      </c>
      <c r="C332" s="89" t="str">
        <f t="shared" si="192"/>
        <v>Perfetto Air Vest</v>
      </c>
      <c r="D332" s="90">
        <f t="shared" si="193"/>
        <v>100</v>
      </c>
      <c r="E332" s="90">
        <f t="shared" si="194"/>
        <v>200</v>
      </c>
      <c r="F332" s="82" t="str">
        <f t="shared" si="186"/>
        <v>mango mojito</v>
      </c>
      <c r="G332" s="91"/>
      <c r="H332" s="11"/>
      <c r="I332" s="11"/>
      <c r="J332" s="11"/>
      <c r="K332" s="11"/>
      <c r="L332" s="11"/>
      <c r="M332" s="11"/>
      <c r="N332" s="11"/>
      <c r="O332" s="99"/>
      <c r="P332" s="191">
        <f>SUM(G332:N332)</f>
        <v>0</v>
      </c>
      <c r="Q332" s="222">
        <f t="shared" si="187"/>
        <v>0</v>
      </c>
      <c r="R332" s="43"/>
      <c r="S332" s="25"/>
      <c r="T332" s="25"/>
    </row>
    <row r="333" spans="1:20" ht="12.75" customHeight="1" x14ac:dyDescent="0.25">
      <c r="A333" s="28"/>
      <c r="B333" s="83" t="s">
        <v>995</v>
      </c>
      <c r="C333" s="81" t="str">
        <f t="shared" si="192"/>
        <v>Aria 2 Vest</v>
      </c>
      <c r="D333" s="84">
        <f t="shared" si="193"/>
        <v>70</v>
      </c>
      <c r="E333" s="84">
        <f t="shared" si="194"/>
        <v>140</v>
      </c>
      <c r="F333" s="81" t="str">
        <f t="shared" si="186"/>
        <v>dark gray</v>
      </c>
      <c r="G333" s="85"/>
      <c r="H333" s="139"/>
      <c r="I333" s="8"/>
      <c r="J333" s="8"/>
      <c r="K333" s="8"/>
      <c r="L333" s="8"/>
      <c r="M333" s="8"/>
      <c r="N333" s="8"/>
      <c r="O333" s="98"/>
      <c r="P333" s="190">
        <f t="shared" ref="P333:P336" si="195">SUM(G333:N333)</f>
        <v>0</v>
      </c>
      <c r="Q333" s="220">
        <f t="shared" si="187"/>
        <v>0</v>
      </c>
      <c r="R333" s="43"/>
      <c r="S333" s="25"/>
      <c r="T333" s="25"/>
    </row>
    <row r="334" spans="1:20" ht="12.75" customHeight="1" x14ac:dyDescent="0.25">
      <c r="A334" s="28"/>
      <c r="B334" s="86" t="s">
        <v>996</v>
      </c>
      <c r="C334" s="26" t="str">
        <f t="shared" si="192"/>
        <v>Aria 2 Vest</v>
      </c>
      <c r="D334" s="87">
        <f t="shared" si="193"/>
        <v>70</v>
      </c>
      <c r="E334" s="87">
        <f t="shared" si="194"/>
        <v>140</v>
      </c>
      <c r="F334" s="4" t="str">
        <f t="shared" si="186"/>
        <v>clay</v>
      </c>
      <c r="G334" s="327"/>
      <c r="H334" s="137"/>
      <c r="I334" s="9"/>
      <c r="J334" s="9"/>
      <c r="K334" s="9"/>
      <c r="L334" s="9"/>
      <c r="M334" s="9"/>
      <c r="N334" s="9"/>
      <c r="O334" s="10"/>
      <c r="P334" s="188">
        <f t="shared" si="195"/>
        <v>0</v>
      </c>
      <c r="Q334" s="221">
        <f t="shared" si="187"/>
        <v>0</v>
      </c>
      <c r="R334" s="43"/>
      <c r="S334" s="25"/>
      <c r="T334" s="25"/>
    </row>
    <row r="335" spans="1:20" x14ac:dyDescent="0.25">
      <c r="A335" s="28"/>
      <c r="B335" s="86" t="s">
        <v>997</v>
      </c>
      <c r="C335" s="26" t="str">
        <f t="shared" si="192"/>
        <v>Aria 2 Vest</v>
      </c>
      <c r="D335" s="87">
        <f t="shared" si="193"/>
        <v>70</v>
      </c>
      <c r="E335" s="87">
        <f t="shared" si="194"/>
        <v>140</v>
      </c>
      <c r="F335" s="4" t="str">
        <f t="shared" si="186"/>
        <v>belgian blue</v>
      </c>
      <c r="G335" s="327"/>
      <c r="H335" s="137"/>
      <c r="I335" s="9"/>
      <c r="J335" s="9"/>
      <c r="K335" s="9"/>
      <c r="L335" s="9"/>
      <c r="M335" s="9"/>
      <c r="N335" s="9"/>
      <c r="O335" s="10"/>
      <c r="P335" s="188">
        <f>SUM(G335:N335)</f>
        <v>0</v>
      </c>
      <c r="Q335" s="221">
        <f t="shared" si="187"/>
        <v>0</v>
      </c>
      <c r="R335" s="43"/>
      <c r="S335" s="25"/>
      <c r="T335" s="25"/>
    </row>
    <row r="336" spans="1:20" x14ac:dyDescent="0.25">
      <c r="A336" s="28"/>
      <c r="B336" s="86" t="s">
        <v>998</v>
      </c>
      <c r="C336" s="26" t="str">
        <f t="shared" si="192"/>
        <v>Aria 2 Vest</v>
      </c>
      <c r="D336" s="87">
        <f t="shared" ref="D336" si="196">VLOOKUP(INT(MID(B336,2,LEN(B336)-4)),StyleInfo,3,FALSE)</f>
        <v>70</v>
      </c>
      <c r="E336" s="87">
        <f t="shared" ref="E336" si="197">VLOOKUP(INT(MID(B336,2,LEN(B336)-4)),StyleInfo,4,FALSE)</f>
        <v>140</v>
      </c>
      <c r="F336" s="4" t="str">
        <f t="shared" ref="F336" si="198">VLOOKUP(B336,ColorLookup,10,FALSE)</f>
        <v>deep bordeaux</v>
      </c>
      <c r="G336" s="327"/>
      <c r="H336" s="9"/>
      <c r="I336" s="9"/>
      <c r="J336" s="9"/>
      <c r="K336" s="9"/>
      <c r="L336" s="9"/>
      <c r="M336" s="9"/>
      <c r="N336" s="9"/>
      <c r="O336" s="10"/>
      <c r="P336" s="188">
        <f t="shared" si="195"/>
        <v>0</v>
      </c>
      <c r="Q336" s="221">
        <f t="shared" ref="Q336:Q337" si="199">P336*D336</f>
        <v>0</v>
      </c>
      <c r="R336" s="43"/>
      <c r="S336" s="25"/>
      <c r="T336" s="25"/>
    </row>
    <row r="337" spans="1:20" ht="15.75" thickBot="1" x14ac:dyDescent="0.3">
      <c r="A337" s="28"/>
      <c r="B337" s="88" t="s">
        <v>999</v>
      </c>
      <c r="C337" s="89" t="str">
        <f t="shared" si="192"/>
        <v>Aria 2 Vest</v>
      </c>
      <c r="D337" s="90">
        <f>VLOOKUP(INT(MID(B337,2,LEN(B337)-4)),StyleInfo,3,FALSE)</f>
        <v>70</v>
      </c>
      <c r="E337" s="90">
        <f>VLOOKUP(INT(MID(B337,2,LEN(B337)-4)),StyleInfo,4,FALSE)</f>
        <v>140</v>
      </c>
      <c r="F337" s="82" t="str">
        <f>VLOOKUP(B337,ColorLookup,10,FALSE)</f>
        <v>silver gray/dark gray</v>
      </c>
      <c r="G337" s="91"/>
      <c r="H337" s="11"/>
      <c r="I337" s="11"/>
      <c r="J337" s="11"/>
      <c r="K337" s="11"/>
      <c r="L337" s="11"/>
      <c r="M337" s="11"/>
      <c r="N337" s="11"/>
      <c r="O337" s="99"/>
      <c r="P337" s="191">
        <f>SUM(G337:N337)</f>
        <v>0</v>
      </c>
      <c r="Q337" s="222">
        <f t="shared" si="199"/>
        <v>0</v>
      </c>
      <c r="R337" s="43"/>
      <c r="S337" s="25"/>
      <c r="T337" s="25"/>
    </row>
    <row r="338" spans="1:20" ht="12.75" customHeight="1" x14ac:dyDescent="0.25">
      <c r="A338" s="28"/>
      <c r="B338" s="83" t="s">
        <v>568</v>
      </c>
      <c r="C338" s="81" t="str">
        <f t="shared" si="169"/>
        <v>Squadra Stretch Vest</v>
      </c>
      <c r="D338" s="84">
        <f t="shared" ref="D338:D340" si="200">VLOOKUP(INT(MID(B338,2,LEN(B338)-4)),StyleInfo,3,FALSE)</f>
        <v>40</v>
      </c>
      <c r="E338" s="84">
        <f t="shared" ref="E338:E340" si="201">VLOOKUP(INT(MID(B338,2,LEN(B338)-4)),StyleInfo,4,FALSE)</f>
        <v>80</v>
      </c>
      <c r="F338" s="81" t="str">
        <f t="shared" ref="F338:F340" si="202">VLOOKUP(B338,ColorLookup,10,FALSE)</f>
        <v>light black/dark gray - CORE</v>
      </c>
      <c r="G338" s="85"/>
      <c r="H338" s="8"/>
      <c r="I338" s="8"/>
      <c r="J338" s="8"/>
      <c r="K338" s="8"/>
      <c r="L338" s="8"/>
      <c r="M338" s="8"/>
      <c r="N338" s="8"/>
      <c r="O338" s="98"/>
      <c r="P338" s="190">
        <f t="shared" ref="P338:P340" si="203">SUM(G338:N338)</f>
        <v>0</v>
      </c>
      <c r="Q338" s="220">
        <f t="shared" ref="Q338:Q340" si="204">P338*D338</f>
        <v>0</v>
      </c>
      <c r="R338" s="43"/>
      <c r="S338" s="25"/>
      <c r="T338" s="25"/>
    </row>
    <row r="339" spans="1:20" ht="12.75" customHeight="1" x14ac:dyDescent="0.25">
      <c r="A339" s="28"/>
      <c r="B339" s="86" t="s">
        <v>569</v>
      </c>
      <c r="C339" s="26" t="str">
        <f t="shared" si="169"/>
        <v>Squadra Stretch Vest</v>
      </c>
      <c r="D339" s="87">
        <f t="shared" si="200"/>
        <v>40</v>
      </c>
      <c r="E339" s="87">
        <f t="shared" si="201"/>
        <v>80</v>
      </c>
      <c r="F339" s="4" t="str">
        <f t="shared" si="202"/>
        <v>electric lime/dark gray</v>
      </c>
      <c r="G339" s="327"/>
      <c r="H339" s="9"/>
      <c r="I339" s="9"/>
      <c r="J339" s="9"/>
      <c r="K339" s="9"/>
      <c r="L339" s="9"/>
      <c r="M339" s="9"/>
      <c r="N339" s="9"/>
      <c r="O339" s="10"/>
      <c r="P339" s="188">
        <f t="shared" si="203"/>
        <v>0</v>
      </c>
      <c r="Q339" s="221">
        <f t="shared" si="204"/>
        <v>0</v>
      </c>
      <c r="R339" s="43"/>
      <c r="S339" s="25"/>
      <c r="T339" s="25"/>
    </row>
    <row r="340" spans="1:20" ht="12.75" customHeight="1" thickBot="1" x14ac:dyDescent="0.3">
      <c r="A340" s="28"/>
      <c r="B340" s="88" t="s">
        <v>570</v>
      </c>
      <c r="C340" s="89" t="str">
        <f t="shared" si="169"/>
        <v>Squadra Stretch Vest</v>
      </c>
      <c r="D340" s="90">
        <f t="shared" si="200"/>
        <v>40</v>
      </c>
      <c r="E340" s="90">
        <f t="shared" si="201"/>
        <v>80</v>
      </c>
      <c r="F340" s="82" t="str">
        <f t="shared" si="202"/>
        <v>silver gray/dark gray</v>
      </c>
      <c r="G340" s="91"/>
      <c r="H340" s="11"/>
      <c r="I340" s="11"/>
      <c r="J340" s="11"/>
      <c r="K340" s="11"/>
      <c r="L340" s="11"/>
      <c r="M340" s="11"/>
      <c r="N340" s="11"/>
      <c r="O340" s="99"/>
      <c r="P340" s="191">
        <f t="shared" si="203"/>
        <v>0</v>
      </c>
      <c r="Q340" s="222">
        <f t="shared" si="204"/>
        <v>0</v>
      </c>
      <c r="R340" s="43"/>
      <c r="S340" s="25"/>
      <c r="T340" s="25"/>
    </row>
    <row r="341" spans="1:20" ht="15.75" thickBot="1" x14ac:dyDescent="0.3">
      <c r="A341" s="28"/>
      <c r="B341" s="259" t="s">
        <v>1109</v>
      </c>
      <c r="C341" s="260"/>
      <c r="D341" s="261"/>
      <c r="E341" s="261"/>
      <c r="F341" s="262"/>
      <c r="G341" s="263"/>
      <c r="H341" s="264"/>
      <c r="I341" s="265"/>
      <c r="J341" s="265"/>
      <c r="K341" s="265"/>
      <c r="L341" s="265"/>
      <c r="M341" s="265"/>
      <c r="N341" s="265"/>
      <c r="O341" s="266"/>
      <c r="P341" s="267">
        <f>SUM(P310:P340)</f>
        <v>0</v>
      </c>
      <c r="Q341" s="349">
        <f>SUM(Q294:Q340)</f>
        <v>0</v>
      </c>
      <c r="R341" s="43"/>
      <c r="S341" s="25"/>
      <c r="T341" s="25"/>
    </row>
    <row r="342" spans="1:20" ht="12.75" customHeight="1" thickBot="1" x14ac:dyDescent="0.3">
      <c r="A342" s="28"/>
      <c r="B342" s="2"/>
      <c r="C342" s="2"/>
      <c r="D342" s="3"/>
      <c r="E342" s="3"/>
      <c r="F342" s="2"/>
      <c r="G342" s="95"/>
      <c r="H342" s="33"/>
      <c r="I342" s="19"/>
      <c r="J342" s="19"/>
      <c r="K342" s="19"/>
      <c r="L342" s="19"/>
      <c r="M342" s="19"/>
      <c r="N342" s="19"/>
      <c r="O342" s="10"/>
      <c r="P342" s="95"/>
      <c r="Q342" s="214"/>
      <c r="R342" s="43"/>
      <c r="S342" s="25"/>
      <c r="T342" s="25"/>
    </row>
    <row r="343" spans="1:20" s="74" customFormat="1" ht="15.75" thickBot="1" x14ac:dyDescent="0.3">
      <c r="A343" s="149"/>
      <c r="B343" s="151" t="s">
        <v>1107</v>
      </c>
      <c r="C343" s="152"/>
      <c r="D343" s="153" t="s">
        <v>142</v>
      </c>
      <c r="E343" s="153" t="s">
        <v>143</v>
      </c>
      <c r="F343" s="154" t="s">
        <v>197</v>
      </c>
      <c r="G343" s="155"/>
      <c r="H343" s="156" t="s">
        <v>198</v>
      </c>
      <c r="I343" s="157" t="s">
        <v>102</v>
      </c>
      <c r="J343" s="157" t="s">
        <v>88</v>
      </c>
      <c r="K343" s="157" t="s">
        <v>78</v>
      </c>
      <c r="L343" s="157" t="s">
        <v>199</v>
      </c>
      <c r="M343" s="157" t="s">
        <v>200</v>
      </c>
      <c r="N343" s="157" t="s">
        <v>201</v>
      </c>
      <c r="O343" s="158"/>
      <c r="P343" s="195" t="s">
        <v>195</v>
      </c>
      <c r="Q343" s="224" t="s">
        <v>196</v>
      </c>
      <c r="R343" s="148"/>
      <c r="S343" s="74" t="s">
        <v>203</v>
      </c>
    </row>
    <row r="344" spans="1:20" ht="15.75" thickBot="1" x14ac:dyDescent="0.3">
      <c r="A344" s="28"/>
      <c r="B344" s="92" t="s">
        <v>1106</v>
      </c>
      <c r="C344" s="93" t="str">
        <f>VLOOKUP(INT(MID(B344,2,LEN(B344)-4)),StyleInfo,8,FALSE)</f>
        <v>Competizione Bibtight</v>
      </c>
      <c r="D344" s="94">
        <f>VLOOKUP(INT(MID(B344,2,LEN(B344)-4)),StyleInfo,3,FALSE)</f>
        <v>85</v>
      </c>
      <c r="E344" s="94">
        <f>VLOOKUP(INT(MID(B344,2,LEN(B344)-4)),StyleInfo,4,FALSE)</f>
        <v>170</v>
      </c>
      <c r="F344" s="93" t="str">
        <f>VLOOKUP(B344,ColorLookup,10,FALSE)</f>
        <v>black</v>
      </c>
      <c r="G344" s="63"/>
      <c r="H344" s="12"/>
      <c r="I344" s="12"/>
      <c r="J344" s="12"/>
      <c r="K344" s="12"/>
      <c r="L344" s="12"/>
      <c r="M344" s="12"/>
      <c r="N344" s="12"/>
      <c r="O344" s="100"/>
      <c r="P344" s="192">
        <f>SUM(G344:N344)</f>
        <v>0</v>
      </c>
      <c r="Q344" s="223">
        <f>P344*D344</f>
        <v>0</v>
      </c>
      <c r="R344" s="43"/>
      <c r="S344" s="25"/>
      <c r="T344" s="25"/>
    </row>
    <row r="345" spans="1:20" ht="15.75" thickBot="1" x14ac:dyDescent="0.3">
      <c r="A345" s="28"/>
      <c r="B345" s="92" t="s">
        <v>460</v>
      </c>
      <c r="C345" s="93" t="str">
        <f t="shared" ref="C345" si="205">VLOOKUP(INT(MID(B345,2,LEN(B345)-4)),StyleInfo,8,FALSE)</f>
        <v>Espresso Bibtight</v>
      </c>
      <c r="D345" s="94">
        <f t="shared" ref="D345" si="206">VLOOKUP(INT(MID(B345,2,LEN(B345)-4)),StyleInfo,3,FALSE)</f>
        <v>100</v>
      </c>
      <c r="E345" s="94">
        <f t="shared" ref="E345" si="207">VLOOKUP(INT(MID(B345,2,LEN(B345)-4)),StyleInfo,4,FALSE)</f>
        <v>200</v>
      </c>
      <c r="F345" s="93" t="str">
        <f t="shared" ref="F345" si="208">VLOOKUP(B345,ColorLookup,10,FALSE)</f>
        <v>black</v>
      </c>
      <c r="G345" s="63"/>
      <c r="H345" s="12"/>
      <c r="I345" s="12"/>
      <c r="J345" s="12"/>
      <c r="K345" s="12"/>
      <c r="L345" s="12"/>
      <c r="M345" s="12"/>
      <c r="N345" s="12"/>
      <c r="O345" s="100"/>
      <c r="P345" s="192">
        <f t="shared" ref="P345" si="209">SUM(G345:N345)</f>
        <v>0</v>
      </c>
      <c r="Q345" s="223">
        <f t="shared" ref="Q345" si="210">P345*D345</f>
        <v>0</v>
      </c>
      <c r="R345" s="43"/>
      <c r="S345" s="25" t="s">
        <v>203</v>
      </c>
      <c r="T345" s="25"/>
    </row>
    <row r="346" spans="1:20" ht="15.75" thickBot="1" x14ac:dyDescent="0.3">
      <c r="A346" s="28"/>
      <c r="B346" s="92" t="s">
        <v>236</v>
      </c>
      <c r="C346" s="93" t="str">
        <f t="shared" ref="C346" si="211">VLOOKUP(INT(MID(B346,2,LEN(B346)-4)),StyleInfo,8,FALSE)</f>
        <v>Entrata Bibtight</v>
      </c>
      <c r="D346" s="94">
        <f t="shared" ref="D346" si="212">VLOOKUP(INT(MID(B346,2,LEN(B346)-4)),StyleInfo,3,FALSE)</f>
        <v>75</v>
      </c>
      <c r="E346" s="94">
        <f t="shared" ref="E346" si="213">VLOOKUP(INT(MID(B346,2,LEN(B346)-4)),StyleInfo,4,FALSE)</f>
        <v>150</v>
      </c>
      <c r="F346" s="93" t="str">
        <f>VLOOKUP(B346,ColorLookup,10,FALSE)</f>
        <v>black</v>
      </c>
      <c r="G346" s="63"/>
      <c r="H346" s="12"/>
      <c r="I346" s="12"/>
      <c r="J346" s="12"/>
      <c r="K346" s="12"/>
      <c r="L346" s="12"/>
      <c r="M346" s="12"/>
      <c r="N346" s="12"/>
      <c r="O346" s="100"/>
      <c r="P346" s="192">
        <f>SUM(G346:N346)</f>
        <v>0</v>
      </c>
      <c r="Q346" s="223">
        <f>P346*D346</f>
        <v>0</v>
      </c>
      <c r="R346" s="43"/>
      <c r="S346" s="25"/>
      <c r="T346" s="25"/>
    </row>
    <row r="347" spans="1:20" ht="15.75" thickBot="1" x14ac:dyDescent="0.3">
      <c r="A347" s="28"/>
      <c r="B347" s="259" t="s">
        <v>1108</v>
      </c>
      <c r="C347" s="260"/>
      <c r="D347" s="261"/>
      <c r="E347" s="261"/>
      <c r="F347" s="262"/>
      <c r="G347" s="263"/>
      <c r="H347" s="264"/>
      <c r="I347" s="265"/>
      <c r="J347" s="265"/>
      <c r="K347" s="265"/>
      <c r="L347" s="265"/>
      <c r="M347" s="265"/>
      <c r="N347" s="265"/>
      <c r="O347" s="266"/>
      <c r="P347" s="267">
        <f>SUM(P345:P346)</f>
        <v>0</v>
      </c>
      <c r="Q347" s="268">
        <f>SUM(Q344:Q346)</f>
        <v>0</v>
      </c>
      <c r="R347" s="43"/>
      <c r="S347" s="25"/>
      <c r="T347" s="25"/>
    </row>
    <row r="348" spans="1:20" ht="15.75" thickBot="1" x14ac:dyDescent="0.3">
      <c r="A348" s="28"/>
      <c r="B348" s="2"/>
      <c r="C348" s="2"/>
      <c r="D348" s="3"/>
      <c r="E348" s="3"/>
      <c r="F348" s="2"/>
      <c r="G348" s="95"/>
      <c r="H348" s="33"/>
      <c r="I348" s="19"/>
      <c r="J348" s="19"/>
      <c r="K348" s="19"/>
      <c r="L348" s="19"/>
      <c r="M348" s="19"/>
      <c r="N348" s="19"/>
      <c r="O348" s="10"/>
      <c r="P348" s="95"/>
      <c r="Q348" s="214"/>
      <c r="R348" s="43"/>
      <c r="S348" s="25"/>
      <c r="T348" s="25"/>
    </row>
    <row r="349" spans="1:20" ht="15.75" thickBot="1" x14ac:dyDescent="0.3">
      <c r="A349" s="28"/>
      <c r="B349" s="236" t="s">
        <v>144</v>
      </c>
      <c r="C349" s="237"/>
      <c r="D349" s="238" t="s">
        <v>142</v>
      </c>
      <c r="E349" s="238" t="s">
        <v>143</v>
      </c>
      <c r="F349" s="239" t="s">
        <v>197</v>
      </c>
      <c r="G349" s="241"/>
      <c r="H349" s="241" t="s">
        <v>198</v>
      </c>
      <c r="I349" s="242" t="s">
        <v>102</v>
      </c>
      <c r="J349" s="242" t="s">
        <v>88</v>
      </c>
      <c r="K349" s="242" t="s">
        <v>78</v>
      </c>
      <c r="L349" s="242" t="s">
        <v>199</v>
      </c>
      <c r="M349" s="242"/>
      <c r="N349" s="242"/>
      <c r="O349" s="243"/>
      <c r="P349" s="244" t="s">
        <v>195</v>
      </c>
      <c r="Q349" s="245" t="s">
        <v>196</v>
      </c>
      <c r="R349" s="43"/>
      <c r="S349" s="25"/>
      <c r="T349" s="25"/>
    </row>
    <row r="350" spans="1:20" x14ac:dyDescent="0.25">
      <c r="A350" s="28"/>
      <c r="B350" s="83" t="s">
        <v>462</v>
      </c>
      <c r="C350" s="81" t="str">
        <f t="shared" ref="C350:C385" si="214">VLOOKUP(INT(MID(B350,2,LEN(B350)-4)),StyleInfo,8,FALSE)</f>
        <v>Premio Evo W DT Bibshort</v>
      </c>
      <c r="D350" s="84">
        <f t="shared" ref="D350:D385" si="215">VLOOKUP(INT(MID(B350,2,LEN(B350)-4)),StyleInfo,3,FALSE)</f>
        <v>175</v>
      </c>
      <c r="E350" s="84">
        <f t="shared" ref="E350:E385" si="216">VLOOKUP(INT(MID(B350,2,LEN(B350)-4)),StyleInfo,4,FALSE)</f>
        <v>350</v>
      </c>
      <c r="F350" s="81" t="str">
        <f t="shared" ref="F350:F385" si="217">VLOOKUP(B350,ColorLookup,10,FALSE)</f>
        <v>black</v>
      </c>
      <c r="G350" s="85"/>
      <c r="H350" s="64"/>
      <c r="I350" s="8"/>
      <c r="J350" s="8"/>
      <c r="K350" s="8"/>
      <c r="L350" s="8"/>
      <c r="M350" s="17"/>
      <c r="N350" s="17"/>
      <c r="O350" s="98"/>
      <c r="P350" s="190">
        <f>SUM(G350:N350)</f>
        <v>0</v>
      </c>
      <c r="Q350" s="220">
        <f>P350*D350</f>
        <v>0</v>
      </c>
      <c r="R350" s="43"/>
      <c r="S350" s="25"/>
      <c r="T350" s="25"/>
    </row>
    <row r="351" spans="1:20" x14ac:dyDescent="0.25">
      <c r="A351" s="28"/>
      <c r="B351" s="86" t="s">
        <v>463</v>
      </c>
      <c r="C351" s="26" t="str">
        <f t="shared" si="214"/>
        <v>Premio Evo W DT Bibshort</v>
      </c>
      <c r="D351" s="87">
        <f t="shared" si="215"/>
        <v>175</v>
      </c>
      <c r="E351" s="87">
        <f t="shared" si="216"/>
        <v>350</v>
      </c>
      <c r="F351" s="4" t="str">
        <f t="shared" si="217"/>
        <v>belgian blue</v>
      </c>
      <c r="G351" s="327"/>
      <c r="H351" s="65"/>
      <c r="I351" s="9"/>
      <c r="J351" s="9"/>
      <c r="K351" s="9"/>
      <c r="L351" s="9"/>
      <c r="M351" s="19"/>
      <c r="N351" s="19"/>
      <c r="O351" s="10"/>
      <c r="P351" s="188">
        <f t="shared" ref="P351:P368" si="218">SUM(G351:N351)</f>
        <v>0</v>
      </c>
      <c r="Q351" s="221">
        <f t="shared" ref="Q351:Q379" si="219">P351*D351</f>
        <v>0</v>
      </c>
      <c r="R351" s="43"/>
      <c r="S351" s="25"/>
      <c r="T351" s="25"/>
    </row>
    <row r="352" spans="1:20" ht="15.75" thickBot="1" x14ac:dyDescent="0.3">
      <c r="A352" s="28"/>
      <c r="B352" s="88" t="s">
        <v>1001</v>
      </c>
      <c r="C352" s="89" t="str">
        <f t="shared" si="214"/>
        <v>Premio Evo W DT Bibshort</v>
      </c>
      <c r="D352" s="90">
        <f t="shared" si="215"/>
        <v>175</v>
      </c>
      <c r="E352" s="90">
        <f t="shared" si="216"/>
        <v>350</v>
      </c>
      <c r="F352" s="82" t="str">
        <f t="shared" si="217"/>
        <v>deep bordeaux/rosa giro</v>
      </c>
      <c r="G352" s="91"/>
      <c r="H352" s="66"/>
      <c r="I352" s="11"/>
      <c r="J352" s="11"/>
      <c r="K352" s="11"/>
      <c r="L352" s="11"/>
      <c r="M352" s="18"/>
      <c r="N352" s="18"/>
      <c r="O352" s="99"/>
      <c r="P352" s="191">
        <f t="shared" si="218"/>
        <v>0</v>
      </c>
      <c r="Q352" s="222">
        <f t="shared" si="219"/>
        <v>0</v>
      </c>
      <c r="R352" s="43"/>
      <c r="S352" s="25"/>
      <c r="T352" s="25"/>
    </row>
    <row r="353" spans="1:20" ht="15.75" thickBot="1" x14ac:dyDescent="0.3">
      <c r="A353" s="28"/>
      <c r="B353" s="92" t="s">
        <v>465</v>
      </c>
      <c r="C353" s="93" t="str">
        <f t="shared" si="214"/>
        <v>Premio Evo W Short</v>
      </c>
      <c r="D353" s="94">
        <f t="shared" si="215"/>
        <v>165</v>
      </c>
      <c r="E353" s="94">
        <f t="shared" si="216"/>
        <v>330</v>
      </c>
      <c r="F353" s="93" t="str">
        <f t="shared" si="217"/>
        <v>black</v>
      </c>
      <c r="G353" s="63"/>
      <c r="H353" s="67"/>
      <c r="I353" s="12"/>
      <c r="J353" s="12"/>
      <c r="K353" s="12"/>
      <c r="L353" s="12"/>
      <c r="M353" s="36"/>
      <c r="N353" s="36"/>
      <c r="O353" s="100"/>
      <c r="P353" s="192">
        <f t="shared" si="218"/>
        <v>0</v>
      </c>
      <c r="Q353" s="223">
        <f t="shared" si="219"/>
        <v>0</v>
      </c>
      <c r="R353" s="43"/>
      <c r="S353" s="25"/>
      <c r="T353" s="25"/>
    </row>
    <row r="354" spans="1:20" x14ac:dyDescent="0.25">
      <c r="A354" s="28"/>
      <c r="B354" s="83" t="s">
        <v>467</v>
      </c>
      <c r="C354" s="81" t="str">
        <f t="shared" si="214"/>
        <v>Free Aero Race S W Bibshort</v>
      </c>
      <c r="D354" s="84">
        <f t="shared" si="215"/>
        <v>125</v>
      </c>
      <c r="E354" s="84">
        <f t="shared" si="216"/>
        <v>250</v>
      </c>
      <c r="F354" s="81" t="str">
        <f t="shared" si="217"/>
        <v>white</v>
      </c>
      <c r="G354" s="85"/>
      <c r="H354" s="64"/>
      <c r="I354" s="8"/>
      <c r="J354" s="8"/>
      <c r="K354" s="8"/>
      <c r="L354" s="8"/>
      <c r="M354" s="17"/>
      <c r="N354" s="17"/>
      <c r="O354" s="98"/>
      <c r="P354" s="190">
        <f t="shared" si="218"/>
        <v>0</v>
      </c>
      <c r="Q354" s="220">
        <f t="shared" si="219"/>
        <v>0</v>
      </c>
      <c r="R354" s="43"/>
      <c r="S354" s="25"/>
      <c r="T354" s="25"/>
    </row>
    <row r="355" spans="1:20" x14ac:dyDescent="0.25">
      <c r="A355" s="28"/>
      <c r="B355" s="86" t="s">
        <v>468</v>
      </c>
      <c r="C355" s="26" t="str">
        <f t="shared" si="214"/>
        <v>Free Aero Race S W Bibshort</v>
      </c>
      <c r="D355" s="87">
        <f t="shared" si="215"/>
        <v>125</v>
      </c>
      <c r="E355" s="87">
        <f t="shared" si="216"/>
        <v>250</v>
      </c>
      <c r="F355" s="4" t="str">
        <f t="shared" si="217"/>
        <v>black</v>
      </c>
      <c r="G355" s="327"/>
      <c r="H355" s="65"/>
      <c r="I355" s="9"/>
      <c r="J355" s="9"/>
      <c r="K355" s="9"/>
      <c r="L355" s="9"/>
      <c r="M355" s="19"/>
      <c r="N355" s="19"/>
      <c r="O355" s="10"/>
      <c r="P355" s="188">
        <f t="shared" si="218"/>
        <v>0</v>
      </c>
      <c r="Q355" s="221">
        <f t="shared" si="219"/>
        <v>0</v>
      </c>
      <c r="R355" s="43"/>
      <c r="S355" s="25"/>
      <c r="T355" s="25"/>
    </row>
    <row r="356" spans="1:20" ht="15.75" thickBot="1" x14ac:dyDescent="0.3">
      <c r="A356" s="28"/>
      <c r="B356" s="88" t="s">
        <v>469</v>
      </c>
      <c r="C356" s="89" t="str">
        <f t="shared" si="214"/>
        <v>Free Aero Race S W Bibshort</v>
      </c>
      <c r="D356" s="90">
        <f t="shared" si="215"/>
        <v>125</v>
      </c>
      <c r="E356" s="90">
        <f t="shared" si="216"/>
        <v>250</v>
      </c>
      <c r="F356" s="82" t="str">
        <f t="shared" si="217"/>
        <v>belgian blue</v>
      </c>
      <c r="G356" s="91"/>
      <c r="H356" s="66"/>
      <c r="I356" s="11"/>
      <c r="J356" s="11"/>
      <c r="K356" s="11"/>
      <c r="L356" s="11"/>
      <c r="M356" s="18"/>
      <c r="N356" s="18"/>
      <c r="O356" s="99"/>
      <c r="P356" s="191">
        <f t="shared" si="218"/>
        <v>0</v>
      </c>
      <c r="Q356" s="222">
        <f t="shared" si="219"/>
        <v>0</v>
      </c>
      <c r="R356" s="43"/>
      <c r="S356" s="25"/>
      <c r="T356" s="25"/>
    </row>
    <row r="357" spans="1:20" ht="15.75" thickBot="1" x14ac:dyDescent="0.3">
      <c r="A357" s="28"/>
      <c r="B357" s="92" t="s">
        <v>471</v>
      </c>
      <c r="C357" s="93" t="str">
        <f t="shared" si="214"/>
        <v>Free Aero Race S Short</v>
      </c>
      <c r="D357" s="94">
        <f t="shared" si="215"/>
        <v>115</v>
      </c>
      <c r="E357" s="94">
        <f t="shared" si="216"/>
        <v>230</v>
      </c>
      <c r="F357" s="93" t="str">
        <f t="shared" si="217"/>
        <v>black</v>
      </c>
      <c r="G357" s="63"/>
      <c r="H357" s="67"/>
      <c r="I357" s="12"/>
      <c r="J357" s="12"/>
      <c r="K357" s="12"/>
      <c r="L357" s="12"/>
      <c r="M357" s="36"/>
      <c r="N357" s="36"/>
      <c r="O357" s="100"/>
      <c r="P357" s="192">
        <f t="shared" si="218"/>
        <v>0</v>
      </c>
      <c r="Q357" s="223">
        <f t="shared" si="219"/>
        <v>0</v>
      </c>
      <c r="R357" s="43"/>
      <c r="S357" s="25"/>
      <c r="T357" s="25"/>
    </row>
    <row r="358" spans="1:20" x14ac:dyDescent="0.25">
      <c r="A358" s="28"/>
      <c r="B358" s="83" t="s">
        <v>1003</v>
      </c>
      <c r="C358" s="81" t="str">
        <f t="shared" si="214"/>
        <v>Espresso 2 W DT Bibshort</v>
      </c>
      <c r="D358" s="84">
        <f t="shared" si="215"/>
        <v>100</v>
      </c>
      <c r="E358" s="84">
        <f t="shared" si="216"/>
        <v>200</v>
      </c>
      <c r="F358" s="81" t="str">
        <f t="shared" si="217"/>
        <v>black - CORE</v>
      </c>
      <c r="G358" s="85"/>
      <c r="H358" s="64"/>
      <c r="I358" s="8"/>
      <c r="J358" s="8"/>
      <c r="K358" s="8"/>
      <c r="L358" s="8"/>
      <c r="M358" s="17"/>
      <c r="N358" s="17"/>
      <c r="O358" s="98"/>
      <c r="P358" s="190">
        <f>SUM(G358:N358)</f>
        <v>0</v>
      </c>
      <c r="Q358" s="220">
        <f t="shared" si="219"/>
        <v>0</v>
      </c>
      <c r="R358" s="43"/>
      <c r="S358" s="25"/>
      <c r="T358" s="25"/>
    </row>
    <row r="359" spans="1:20" x14ac:dyDescent="0.25">
      <c r="A359" s="28"/>
      <c r="B359" s="86" t="s">
        <v>1004</v>
      </c>
      <c r="C359" s="26" t="str">
        <f t="shared" si="214"/>
        <v>Espresso 2 W DT Bibshort</v>
      </c>
      <c r="D359" s="87">
        <f t="shared" si="215"/>
        <v>100</v>
      </c>
      <c r="E359" s="87">
        <f t="shared" si="216"/>
        <v>200</v>
      </c>
      <c r="F359" s="4" t="str">
        <f t="shared" si="217"/>
        <v>clay</v>
      </c>
      <c r="G359" s="327"/>
      <c r="H359" s="65"/>
      <c r="I359" s="9"/>
      <c r="J359" s="9"/>
      <c r="K359" s="9"/>
      <c r="L359" s="9"/>
      <c r="M359" s="19"/>
      <c r="N359" s="19"/>
      <c r="O359" s="10"/>
      <c r="P359" s="188">
        <f t="shared" si="218"/>
        <v>0</v>
      </c>
      <c r="Q359" s="221">
        <f t="shared" si="219"/>
        <v>0</v>
      </c>
      <c r="R359" s="43"/>
      <c r="S359" s="25"/>
      <c r="T359" s="25"/>
    </row>
    <row r="360" spans="1:20" x14ac:dyDescent="0.25">
      <c r="A360" s="28"/>
      <c r="B360" s="86" t="s">
        <v>1005</v>
      </c>
      <c r="C360" s="26" t="str">
        <f t="shared" si="214"/>
        <v>Espresso 2 W DT Bibshort</v>
      </c>
      <c r="D360" s="87">
        <f t="shared" si="215"/>
        <v>100</v>
      </c>
      <c r="E360" s="87">
        <f t="shared" si="216"/>
        <v>200</v>
      </c>
      <c r="F360" s="4" t="str">
        <f t="shared" si="217"/>
        <v>belgian blue</v>
      </c>
      <c r="G360" s="327"/>
      <c r="H360" s="65"/>
      <c r="I360" s="9"/>
      <c r="J360" s="9"/>
      <c r="K360" s="9"/>
      <c r="L360" s="9"/>
      <c r="M360" s="19"/>
      <c r="N360" s="19"/>
      <c r="O360" s="10"/>
      <c r="P360" s="188">
        <f t="shared" si="218"/>
        <v>0</v>
      </c>
      <c r="Q360" s="221">
        <f t="shared" si="219"/>
        <v>0</v>
      </c>
      <c r="R360" s="43"/>
      <c r="S360" s="25"/>
      <c r="T360" s="25"/>
    </row>
    <row r="361" spans="1:20" x14ac:dyDescent="0.25">
      <c r="A361" s="28"/>
      <c r="B361" s="86" t="s">
        <v>1006</v>
      </c>
      <c r="C361" s="26" t="str">
        <f t="shared" si="214"/>
        <v>Espresso 2 W DT Bibshort</v>
      </c>
      <c r="D361" s="87">
        <f t="shared" si="215"/>
        <v>100</v>
      </c>
      <c r="E361" s="87">
        <f t="shared" si="216"/>
        <v>200</v>
      </c>
      <c r="F361" s="4" t="str">
        <f t="shared" si="217"/>
        <v>ultraviolet</v>
      </c>
      <c r="G361" s="327"/>
      <c r="H361" s="65"/>
      <c r="I361" s="9"/>
      <c r="J361" s="9"/>
      <c r="K361" s="9"/>
      <c r="L361" s="9"/>
      <c r="M361" s="19"/>
      <c r="N361" s="19"/>
      <c r="O361" s="10"/>
      <c r="P361" s="188">
        <f t="shared" si="218"/>
        <v>0</v>
      </c>
      <c r="Q361" s="221">
        <f t="shared" si="219"/>
        <v>0</v>
      </c>
      <c r="R361" s="43"/>
      <c r="S361" s="25"/>
      <c r="T361" s="25"/>
    </row>
    <row r="362" spans="1:20" x14ac:dyDescent="0.25">
      <c r="A362" s="28"/>
      <c r="B362" s="86" t="s">
        <v>1007</v>
      </c>
      <c r="C362" s="26" t="str">
        <f t="shared" si="214"/>
        <v>Espresso 2 W DT Bibshort</v>
      </c>
      <c r="D362" s="87">
        <f t="shared" si="215"/>
        <v>100</v>
      </c>
      <c r="E362" s="87">
        <f t="shared" si="216"/>
        <v>200</v>
      </c>
      <c r="F362" s="4" t="str">
        <f t="shared" si="217"/>
        <v>deep bordeaux</v>
      </c>
      <c r="G362" s="327"/>
      <c r="H362" s="65"/>
      <c r="I362" s="9"/>
      <c r="J362" s="9"/>
      <c r="K362" s="9"/>
      <c r="L362" s="9"/>
      <c r="M362" s="19"/>
      <c r="N362" s="19"/>
      <c r="O362" s="10"/>
      <c r="P362" s="188">
        <f t="shared" si="218"/>
        <v>0</v>
      </c>
      <c r="Q362" s="221">
        <f t="shared" si="219"/>
        <v>0</v>
      </c>
      <c r="R362" s="43"/>
      <c r="S362" s="25"/>
      <c r="T362" s="25"/>
    </row>
    <row r="363" spans="1:20" ht="15.75" thickBot="1" x14ac:dyDescent="0.3">
      <c r="A363" s="28"/>
      <c r="B363" s="88" t="s">
        <v>1008</v>
      </c>
      <c r="C363" s="89" t="str">
        <f t="shared" si="214"/>
        <v>Espresso 2 W DT Bibshort</v>
      </c>
      <c r="D363" s="90">
        <f t="shared" si="215"/>
        <v>100</v>
      </c>
      <c r="E363" s="90">
        <f t="shared" si="216"/>
        <v>200</v>
      </c>
      <c r="F363" s="82" t="str">
        <f t="shared" si="217"/>
        <v>paprika</v>
      </c>
      <c r="G363" s="91"/>
      <c r="H363" s="66"/>
      <c r="I363" s="11"/>
      <c r="J363" s="11"/>
      <c r="K363" s="11"/>
      <c r="L363" s="11"/>
      <c r="M363" s="18"/>
      <c r="N363" s="18"/>
      <c r="O363" s="99"/>
      <c r="P363" s="191">
        <f t="shared" si="218"/>
        <v>0</v>
      </c>
      <c r="Q363" s="222">
        <f t="shared" si="219"/>
        <v>0</v>
      </c>
      <c r="R363" s="43"/>
      <c r="S363" s="25"/>
      <c r="T363" s="25"/>
    </row>
    <row r="364" spans="1:20" x14ac:dyDescent="0.25">
      <c r="A364" s="28"/>
      <c r="B364" s="83" t="s">
        <v>1015</v>
      </c>
      <c r="C364" s="81" t="str">
        <f t="shared" si="214"/>
        <v>Espresso 2 W Short</v>
      </c>
      <c r="D364" s="84">
        <f t="shared" si="215"/>
        <v>90</v>
      </c>
      <c r="E364" s="84">
        <f t="shared" si="216"/>
        <v>180</v>
      </c>
      <c r="F364" s="81" t="str">
        <f t="shared" si="217"/>
        <v>black</v>
      </c>
      <c r="G364" s="85"/>
      <c r="H364" s="64"/>
      <c r="I364" s="8"/>
      <c r="J364" s="8"/>
      <c r="K364" s="8"/>
      <c r="L364" s="8"/>
      <c r="M364" s="17"/>
      <c r="N364" s="17"/>
      <c r="O364" s="98"/>
      <c r="P364" s="190">
        <f t="shared" si="218"/>
        <v>0</v>
      </c>
      <c r="Q364" s="220">
        <f t="shared" si="219"/>
        <v>0</v>
      </c>
      <c r="R364" s="43"/>
      <c r="S364" s="25"/>
      <c r="T364" s="25"/>
    </row>
    <row r="365" spans="1:20" x14ac:dyDescent="0.25">
      <c r="A365" s="28"/>
      <c r="B365" s="86" t="s">
        <v>1016</v>
      </c>
      <c r="C365" s="26" t="str">
        <f t="shared" si="214"/>
        <v>Espresso 2 W Short</v>
      </c>
      <c r="D365" s="87">
        <f t="shared" si="215"/>
        <v>90</v>
      </c>
      <c r="E365" s="87">
        <f t="shared" si="216"/>
        <v>180</v>
      </c>
      <c r="F365" s="4" t="str">
        <f t="shared" si="217"/>
        <v>clay</v>
      </c>
      <c r="G365" s="327"/>
      <c r="H365" s="65"/>
      <c r="I365" s="9"/>
      <c r="J365" s="9"/>
      <c r="K365" s="9"/>
      <c r="L365" s="9"/>
      <c r="M365" s="19"/>
      <c r="N365" s="19"/>
      <c r="O365" s="10"/>
      <c r="P365" s="188">
        <f t="shared" si="218"/>
        <v>0</v>
      </c>
      <c r="Q365" s="221">
        <f t="shared" si="219"/>
        <v>0</v>
      </c>
      <c r="R365" s="43"/>
      <c r="S365" s="25"/>
      <c r="T365" s="25"/>
    </row>
    <row r="366" spans="1:20" x14ac:dyDescent="0.25">
      <c r="A366" s="28"/>
      <c r="B366" s="86" t="s">
        <v>1017</v>
      </c>
      <c r="C366" s="26" t="str">
        <f t="shared" si="214"/>
        <v>Espresso 2 W Short</v>
      </c>
      <c r="D366" s="87">
        <f t="shared" si="215"/>
        <v>90</v>
      </c>
      <c r="E366" s="87">
        <f t="shared" si="216"/>
        <v>180</v>
      </c>
      <c r="F366" s="4" t="str">
        <f t="shared" si="217"/>
        <v>belgian blue</v>
      </c>
      <c r="G366" s="327"/>
      <c r="H366" s="65"/>
      <c r="I366" s="9"/>
      <c r="J366" s="9"/>
      <c r="K366" s="9"/>
      <c r="L366" s="9"/>
      <c r="M366" s="19"/>
      <c r="N366" s="19"/>
      <c r="O366" s="10"/>
      <c r="P366" s="188">
        <f t="shared" si="218"/>
        <v>0</v>
      </c>
      <c r="Q366" s="221">
        <f t="shared" si="219"/>
        <v>0</v>
      </c>
      <c r="R366" s="43"/>
      <c r="S366" s="25"/>
      <c r="T366" s="25"/>
    </row>
    <row r="367" spans="1:20" x14ac:dyDescent="0.25">
      <c r="A367" s="28"/>
      <c r="B367" s="86" t="s">
        <v>1018</v>
      </c>
      <c r="C367" s="26" t="str">
        <f t="shared" si="214"/>
        <v>Espresso 2 W Short</v>
      </c>
      <c r="D367" s="87">
        <f t="shared" si="215"/>
        <v>90</v>
      </c>
      <c r="E367" s="87">
        <f t="shared" si="216"/>
        <v>180</v>
      </c>
      <c r="F367" s="4" t="str">
        <f t="shared" si="217"/>
        <v>ultraviolet</v>
      </c>
      <c r="G367" s="327"/>
      <c r="H367" s="65"/>
      <c r="I367" s="9"/>
      <c r="J367" s="9"/>
      <c r="K367" s="9"/>
      <c r="L367" s="9"/>
      <c r="M367" s="19"/>
      <c r="N367" s="19"/>
      <c r="O367" s="10"/>
      <c r="P367" s="188">
        <f t="shared" si="218"/>
        <v>0</v>
      </c>
      <c r="Q367" s="221">
        <f t="shared" si="219"/>
        <v>0</v>
      </c>
      <c r="R367" s="43"/>
      <c r="S367" s="25"/>
      <c r="T367" s="25"/>
    </row>
    <row r="368" spans="1:20" x14ac:dyDescent="0.25">
      <c r="A368" s="28"/>
      <c r="B368" s="86" t="s">
        <v>1019</v>
      </c>
      <c r="C368" s="26" t="str">
        <f t="shared" si="214"/>
        <v>Espresso 2 W Short</v>
      </c>
      <c r="D368" s="87">
        <f t="shared" si="215"/>
        <v>90</v>
      </c>
      <c r="E368" s="87">
        <f t="shared" si="216"/>
        <v>180</v>
      </c>
      <c r="F368" s="4" t="str">
        <f t="shared" si="217"/>
        <v>deep bordeaux</v>
      </c>
      <c r="G368" s="327"/>
      <c r="H368" s="65"/>
      <c r="I368" s="9"/>
      <c r="J368" s="9"/>
      <c r="K368" s="9"/>
      <c r="L368" s="9"/>
      <c r="M368" s="19"/>
      <c r="N368" s="19"/>
      <c r="O368" s="10"/>
      <c r="P368" s="188">
        <f t="shared" si="218"/>
        <v>0</v>
      </c>
      <c r="Q368" s="221">
        <f t="shared" si="219"/>
        <v>0</v>
      </c>
      <c r="R368" s="43"/>
      <c r="S368" s="25"/>
      <c r="T368" s="25"/>
    </row>
    <row r="369" spans="1:20" ht="15.75" thickBot="1" x14ac:dyDescent="0.3">
      <c r="A369" s="28"/>
      <c r="B369" s="88" t="s">
        <v>1020</v>
      </c>
      <c r="C369" s="89" t="str">
        <f t="shared" si="214"/>
        <v>Espresso 2 W Short</v>
      </c>
      <c r="D369" s="90">
        <f t="shared" si="215"/>
        <v>90</v>
      </c>
      <c r="E369" s="90">
        <f t="shared" si="216"/>
        <v>180</v>
      </c>
      <c r="F369" s="82" t="str">
        <f t="shared" si="217"/>
        <v>paprika</v>
      </c>
      <c r="G369" s="91"/>
      <c r="H369" s="66"/>
      <c r="I369" s="11"/>
      <c r="J369" s="11"/>
      <c r="K369" s="11"/>
      <c r="L369" s="11"/>
      <c r="M369" s="18"/>
      <c r="N369" s="18"/>
      <c r="O369" s="99"/>
      <c r="P369" s="191">
        <f t="shared" ref="P369" si="220">SUM(G369:N369)</f>
        <v>0</v>
      </c>
      <c r="Q369" s="222">
        <f t="shared" si="219"/>
        <v>0</v>
      </c>
      <c r="R369" s="43"/>
      <c r="S369" s="25"/>
      <c r="T369" s="25"/>
    </row>
    <row r="370" spans="1:20" ht="15.75" thickBot="1" x14ac:dyDescent="0.3">
      <c r="A370" s="28"/>
      <c r="B370" s="92" t="s">
        <v>237</v>
      </c>
      <c r="C370" s="93" t="str">
        <f t="shared" si="214"/>
        <v>Endurance W Bibshort</v>
      </c>
      <c r="D370" s="94">
        <f t="shared" si="215"/>
        <v>85</v>
      </c>
      <c r="E370" s="94">
        <f t="shared" si="216"/>
        <v>170</v>
      </c>
      <c r="F370" s="93" t="str">
        <f t="shared" si="217"/>
        <v>black</v>
      </c>
      <c r="G370" s="63"/>
      <c r="H370" s="67"/>
      <c r="I370" s="12"/>
      <c r="J370" s="12"/>
      <c r="K370" s="12"/>
      <c r="L370" s="12"/>
      <c r="M370" s="36"/>
      <c r="N370" s="36"/>
      <c r="O370" s="100"/>
      <c r="P370" s="192">
        <f t="shared" ref="P370:P379" si="221">SUM(G370:N370)</f>
        <v>0</v>
      </c>
      <c r="Q370" s="223">
        <f t="shared" si="219"/>
        <v>0</v>
      </c>
      <c r="R370" s="43"/>
      <c r="S370" s="25"/>
      <c r="T370" s="25"/>
    </row>
    <row r="371" spans="1:20" ht="15.75" thickBot="1" x14ac:dyDescent="0.3">
      <c r="A371" s="28"/>
      <c r="B371" s="92" t="s">
        <v>238</v>
      </c>
      <c r="C371" s="93" t="str">
        <f t="shared" si="214"/>
        <v>Endurance W Short</v>
      </c>
      <c r="D371" s="94">
        <f t="shared" si="215"/>
        <v>75</v>
      </c>
      <c r="E371" s="94">
        <f t="shared" si="216"/>
        <v>150</v>
      </c>
      <c r="F371" s="93" t="str">
        <f t="shared" si="217"/>
        <v>black</v>
      </c>
      <c r="G371" s="63"/>
      <c r="H371" s="67"/>
      <c r="I371" s="12"/>
      <c r="J371" s="12"/>
      <c r="K371" s="12"/>
      <c r="L371" s="12"/>
      <c r="M371" s="36"/>
      <c r="N371" s="36"/>
      <c r="O371" s="100"/>
      <c r="P371" s="192">
        <f t="shared" si="221"/>
        <v>0</v>
      </c>
      <c r="Q371" s="223">
        <f t="shared" si="219"/>
        <v>0</v>
      </c>
      <c r="R371" s="43"/>
      <c r="S371" s="25"/>
      <c r="T371" s="25"/>
    </row>
    <row r="372" spans="1:20" x14ac:dyDescent="0.25">
      <c r="A372" s="28"/>
      <c r="B372" s="83" t="s">
        <v>476</v>
      </c>
      <c r="C372" s="81" t="str">
        <f t="shared" si="214"/>
        <v>Prima 2 DT Bibshort</v>
      </c>
      <c r="D372" s="84">
        <f t="shared" si="215"/>
        <v>60</v>
      </c>
      <c r="E372" s="84">
        <f t="shared" si="216"/>
        <v>120</v>
      </c>
      <c r="F372" s="81" t="str">
        <f t="shared" si="217"/>
        <v>black/black - CORE</v>
      </c>
      <c r="G372" s="85"/>
      <c r="H372" s="64"/>
      <c r="I372" s="8"/>
      <c r="J372" s="8"/>
      <c r="K372" s="8"/>
      <c r="L372" s="8"/>
      <c r="M372" s="17"/>
      <c r="N372" s="17"/>
      <c r="O372" s="98"/>
      <c r="P372" s="190">
        <f t="shared" si="221"/>
        <v>0</v>
      </c>
      <c r="Q372" s="220">
        <f t="shared" si="219"/>
        <v>0</v>
      </c>
      <c r="R372" s="43"/>
      <c r="S372" s="25"/>
      <c r="T372" s="25"/>
    </row>
    <row r="373" spans="1:20" x14ac:dyDescent="0.25">
      <c r="A373" s="28"/>
      <c r="B373" s="86" t="s">
        <v>477</v>
      </c>
      <c r="C373" s="26" t="str">
        <f t="shared" si="214"/>
        <v>Prima 2 DT Bibshort</v>
      </c>
      <c r="D373" s="87">
        <f t="shared" si="215"/>
        <v>60</v>
      </c>
      <c r="E373" s="87">
        <f t="shared" si="216"/>
        <v>120</v>
      </c>
      <c r="F373" s="4" t="str">
        <f t="shared" si="217"/>
        <v>dark gray/pool blue</v>
      </c>
      <c r="G373" s="327"/>
      <c r="H373" s="65"/>
      <c r="I373" s="9"/>
      <c r="J373" s="9"/>
      <c r="K373" s="9"/>
      <c r="L373" s="9"/>
      <c r="M373" s="19"/>
      <c r="N373" s="19"/>
      <c r="O373" s="10"/>
      <c r="P373" s="188">
        <f t="shared" si="221"/>
        <v>0</v>
      </c>
      <c r="Q373" s="221">
        <f t="shared" si="219"/>
        <v>0</v>
      </c>
      <c r="R373" s="43"/>
      <c r="S373" s="25"/>
      <c r="T373" s="25"/>
    </row>
    <row r="374" spans="1:20" x14ac:dyDescent="0.25">
      <c r="A374" s="28"/>
      <c r="B374" s="86" t="s">
        <v>478</v>
      </c>
      <c r="C374" s="26" t="str">
        <f t="shared" si="214"/>
        <v>Prima 2 DT Bibshort</v>
      </c>
      <c r="D374" s="87">
        <f t="shared" si="215"/>
        <v>60</v>
      </c>
      <c r="E374" s="87">
        <f t="shared" si="216"/>
        <v>120</v>
      </c>
      <c r="F374" s="4" t="str">
        <f t="shared" si="217"/>
        <v>twilight blue/hibiscus</v>
      </c>
      <c r="G374" s="327"/>
      <c r="H374" s="65"/>
      <c r="I374" s="9"/>
      <c r="J374" s="9"/>
      <c r="K374" s="9"/>
      <c r="L374" s="9"/>
      <c r="M374" s="19"/>
      <c r="N374" s="19"/>
      <c r="O374" s="10"/>
      <c r="P374" s="188">
        <f t="shared" si="221"/>
        <v>0</v>
      </c>
      <c r="Q374" s="221">
        <f t="shared" si="219"/>
        <v>0</v>
      </c>
      <c r="R374" s="43"/>
      <c r="S374" s="25"/>
      <c r="T374" s="25"/>
    </row>
    <row r="375" spans="1:20" ht="15.75" thickBot="1" x14ac:dyDescent="0.3">
      <c r="A375" s="28"/>
      <c r="B375" s="88" t="s">
        <v>479</v>
      </c>
      <c r="C375" s="89" t="str">
        <f t="shared" si="214"/>
        <v>Prima 2 DT Bibshort</v>
      </c>
      <c r="D375" s="90">
        <f t="shared" si="215"/>
        <v>60</v>
      </c>
      <c r="E375" s="90">
        <f t="shared" si="216"/>
        <v>120</v>
      </c>
      <c r="F375" s="82" t="str">
        <f t="shared" si="217"/>
        <v>dark night shade/deep purple</v>
      </c>
      <c r="G375" s="91"/>
      <c r="H375" s="66"/>
      <c r="I375" s="11"/>
      <c r="J375" s="11"/>
      <c r="K375" s="11"/>
      <c r="L375" s="11"/>
      <c r="M375" s="18"/>
      <c r="N375" s="18"/>
      <c r="O375" s="99"/>
      <c r="P375" s="191">
        <f t="shared" si="221"/>
        <v>0</v>
      </c>
      <c r="Q375" s="222">
        <f t="shared" si="219"/>
        <v>0</v>
      </c>
      <c r="R375" s="43"/>
      <c r="S375" s="25"/>
      <c r="T375" s="25"/>
    </row>
    <row r="376" spans="1:20" x14ac:dyDescent="0.25">
      <c r="A376" s="28"/>
      <c r="B376" s="83" t="s">
        <v>481</v>
      </c>
      <c r="C376" s="81" t="str">
        <f t="shared" si="214"/>
        <v>Prima 2 Short</v>
      </c>
      <c r="D376" s="84">
        <f t="shared" si="215"/>
        <v>55</v>
      </c>
      <c r="E376" s="84">
        <f t="shared" si="216"/>
        <v>110</v>
      </c>
      <c r="F376" s="81" t="str">
        <f t="shared" si="217"/>
        <v>black/black - CORE</v>
      </c>
      <c r="G376" s="85"/>
      <c r="H376" s="64"/>
      <c r="I376" s="8"/>
      <c r="J376" s="8"/>
      <c r="K376" s="8"/>
      <c r="L376" s="8"/>
      <c r="M376" s="17"/>
      <c r="N376" s="17"/>
      <c r="O376" s="98"/>
      <c r="P376" s="190">
        <f t="shared" si="221"/>
        <v>0</v>
      </c>
      <c r="Q376" s="220">
        <f t="shared" si="219"/>
        <v>0</v>
      </c>
      <c r="R376" s="43"/>
      <c r="S376" s="25"/>
      <c r="T376" s="25"/>
    </row>
    <row r="377" spans="1:20" x14ac:dyDescent="0.25">
      <c r="A377" s="28"/>
      <c r="B377" s="86" t="s">
        <v>482</v>
      </c>
      <c r="C377" s="26" t="str">
        <f t="shared" si="214"/>
        <v>Prima 2 Short</v>
      </c>
      <c r="D377" s="87">
        <f t="shared" si="215"/>
        <v>55</v>
      </c>
      <c r="E377" s="87">
        <f t="shared" si="216"/>
        <v>110</v>
      </c>
      <c r="F377" s="4" t="str">
        <f t="shared" si="217"/>
        <v>dark gray/pool blue</v>
      </c>
      <c r="G377" s="327"/>
      <c r="H377" s="65"/>
      <c r="I377" s="9"/>
      <c r="J377" s="9"/>
      <c r="K377" s="9"/>
      <c r="L377" s="9"/>
      <c r="M377" s="19"/>
      <c r="N377" s="19"/>
      <c r="O377" s="10"/>
      <c r="P377" s="188">
        <f t="shared" si="221"/>
        <v>0</v>
      </c>
      <c r="Q377" s="221">
        <f t="shared" si="219"/>
        <v>0</v>
      </c>
      <c r="R377" s="43"/>
      <c r="S377" s="25"/>
      <c r="T377" s="25"/>
    </row>
    <row r="378" spans="1:20" x14ac:dyDescent="0.25">
      <c r="A378" s="28"/>
      <c r="B378" s="86" t="s">
        <v>483</v>
      </c>
      <c r="C378" s="26" t="str">
        <f t="shared" si="214"/>
        <v>Prima 2 Short</v>
      </c>
      <c r="D378" s="87">
        <f t="shared" si="215"/>
        <v>55</v>
      </c>
      <c r="E378" s="87">
        <f t="shared" si="216"/>
        <v>110</v>
      </c>
      <c r="F378" s="4" t="str">
        <f t="shared" si="217"/>
        <v>twilight blue/hibiscus</v>
      </c>
      <c r="G378" s="327"/>
      <c r="H378" s="65"/>
      <c r="I378" s="9"/>
      <c r="J378" s="9"/>
      <c r="K378" s="9"/>
      <c r="L378" s="9"/>
      <c r="M378" s="19"/>
      <c r="N378" s="19"/>
      <c r="O378" s="10"/>
      <c r="P378" s="188">
        <f t="shared" si="221"/>
        <v>0</v>
      </c>
      <c r="Q378" s="221">
        <f t="shared" si="219"/>
        <v>0</v>
      </c>
      <c r="R378" s="43"/>
      <c r="S378" s="25"/>
      <c r="T378" s="25"/>
    </row>
    <row r="379" spans="1:20" ht="15.75" thickBot="1" x14ac:dyDescent="0.3">
      <c r="A379" s="28"/>
      <c r="B379" s="88" t="s">
        <v>484</v>
      </c>
      <c r="C379" s="89" t="str">
        <f t="shared" si="214"/>
        <v>Prima 2 Short</v>
      </c>
      <c r="D379" s="90">
        <f t="shared" si="215"/>
        <v>55</v>
      </c>
      <c r="E379" s="90">
        <f t="shared" si="216"/>
        <v>110</v>
      </c>
      <c r="F379" s="82" t="str">
        <f t="shared" si="217"/>
        <v>dark night shade/deep purple</v>
      </c>
      <c r="G379" s="91"/>
      <c r="H379" s="66"/>
      <c r="I379" s="11"/>
      <c r="J379" s="11"/>
      <c r="K379" s="11"/>
      <c r="L379" s="11"/>
      <c r="M379" s="18"/>
      <c r="N379" s="18"/>
      <c r="O379" s="99"/>
      <c r="P379" s="191">
        <f t="shared" si="221"/>
        <v>0</v>
      </c>
      <c r="Q379" s="222">
        <f t="shared" si="219"/>
        <v>0</v>
      </c>
      <c r="R379" s="43"/>
      <c r="S379" s="25"/>
      <c r="T379" s="25"/>
    </row>
    <row r="380" spans="1:20" x14ac:dyDescent="0.25">
      <c r="A380" s="28"/>
      <c r="B380" s="83" t="s">
        <v>1009</v>
      </c>
      <c r="C380" s="81" t="str">
        <f t="shared" si="214"/>
        <v>Comfort Travel Short</v>
      </c>
      <c r="D380" s="84">
        <f t="shared" si="215"/>
        <v>80</v>
      </c>
      <c r="E380" s="84">
        <f t="shared" si="216"/>
        <v>160</v>
      </c>
      <c r="F380" s="81" t="str">
        <f t="shared" si="217"/>
        <v>black</v>
      </c>
      <c r="G380" s="85"/>
      <c r="H380" s="64"/>
      <c r="I380" s="8"/>
      <c r="J380" s="8"/>
      <c r="K380" s="8"/>
      <c r="L380" s="8"/>
      <c r="M380" s="17"/>
      <c r="N380" s="17"/>
      <c r="O380" s="98"/>
      <c r="P380" s="190">
        <f t="shared" ref="P380:P385" si="222">SUM(G380:N380)</f>
        <v>0</v>
      </c>
      <c r="Q380" s="220">
        <f>P380*D380</f>
        <v>0</v>
      </c>
      <c r="R380" s="43"/>
      <c r="S380" s="25"/>
      <c r="T380" s="25"/>
    </row>
    <row r="381" spans="1:20" x14ac:dyDescent="0.25">
      <c r="A381" s="28"/>
      <c r="B381" s="86" t="s">
        <v>1010</v>
      </c>
      <c r="C381" s="26" t="str">
        <f t="shared" si="214"/>
        <v>Comfort Travel Short</v>
      </c>
      <c r="D381" s="87">
        <f t="shared" si="215"/>
        <v>80</v>
      </c>
      <c r="E381" s="87">
        <f t="shared" si="216"/>
        <v>160</v>
      </c>
      <c r="F381" s="4" t="str">
        <f t="shared" si="217"/>
        <v>elmwood</v>
      </c>
      <c r="G381" s="327"/>
      <c r="H381" s="65"/>
      <c r="I381" s="9"/>
      <c r="J381" s="9"/>
      <c r="K381" s="9"/>
      <c r="L381" s="9"/>
      <c r="M381" s="19"/>
      <c r="N381" s="19"/>
      <c r="O381" s="10"/>
      <c r="P381" s="188">
        <f t="shared" si="222"/>
        <v>0</v>
      </c>
      <c r="Q381" s="221">
        <f>P381*D381</f>
        <v>0</v>
      </c>
      <c r="R381" s="43"/>
      <c r="S381" s="25"/>
      <c r="T381" s="25"/>
    </row>
    <row r="382" spans="1:20" ht="15.75" thickBot="1" x14ac:dyDescent="0.3">
      <c r="A382" s="28"/>
      <c r="B382" s="88" t="s">
        <v>1011</v>
      </c>
      <c r="C382" s="89" t="str">
        <f t="shared" si="214"/>
        <v>Comfort Travel Short</v>
      </c>
      <c r="D382" s="90">
        <f t="shared" si="215"/>
        <v>80</v>
      </c>
      <c r="E382" s="90">
        <f t="shared" si="216"/>
        <v>160</v>
      </c>
      <c r="F382" s="82" t="str">
        <f t="shared" si="217"/>
        <v>deep bordeaux</v>
      </c>
      <c r="G382" s="91"/>
      <c r="H382" s="66"/>
      <c r="I382" s="11"/>
      <c r="J382" s="11"/>
      <c r="K382" s="11"/>
      <c r="L382" s="11"/>
      <c r="M382" s="18"/>
      <c r="N382" s="18"/>
      <c r="O382" s="99"/>
      <c r="P382" s="191">
        <f t="shared" si="222"/>
        <v>0</v>
      </c>
      <c r="Q382" s="222">
        <f t="shared" ref="Q382:Q385" si="223">P382*D382</f>
        <v>0</v>
      </c>
      <c r="R382" s="43"/>
      <c r="S382" s="25"/>
      <c r="T382" s="25"/>
    </row>
    <row r="383" spans="1:20" x14ac:dyDescent="0.25">
      <c r="A383" s="28"/>
      <c r="B383" s="83" t="s">
        <v>1012</v>
      </c>
      <c r="C383" s="81" t="str">
        <f t="shared" si="214"/>
        <v>Movement Travel Short</v>
      </c>
      <c r="D383" s="84">
        <f t="shared" si="215"/>
        <v>105</v>
      </c>
      <c r="E383" s="84">
        <f t="shared" si="216"/>
        <v>210</v>
      </c>
      <c r="F383" s="81" t="str">
        <f t="shared" si="217"/>
        <v>black</v>
      </c>
      <c r="G383" s="85"/>
      <c r="H383" s="64"/>
      <c r="I383" s="8"/>
      <c r="J383" s="8"/>
      <c r="K383" s="8"/>
      <c r="L383" s="8"/>
      <c r="M383" s="17"/>
      <c r="N383" s="17"/>
      <c r="O383" s="98"/>
      <c r="P383" s="190">
        <f t="shared" si="222"/>
        <v>0</v>
      </c>
      <c r="Q383" s="220">
        <f t="shared" si="223"/>
        <v>0</v>
      </c>
      <c r="R383" s="43"/>
      <c r="S383" s="25"/>
      <c r="T383" s="25"/>
    </row>
    <row r="384" spans="1:20" x14ac:dyDescent="0.25">
      <c r="A384" s="28"/>
      <c r="B384" s="86" t="s">
        <v>1013</v>
      </c>
      <c r="C384" s="26" t="str">
        <f t="shared" si="214"/>
        <v>Movement Travel Short</v>
      </c>
      <c r="D384" s="87">
        <f t="shared" si="215"/>
        <v>105</v>
      </c>
      <c r="E384" s="87">
        <f t="shared" si="216"/>
        <v>210</v>
      </c>
      <c r="F384" s="4" t="str">
        <f t="shared" si="217"/>
        <v>silver moon</v>
      </c>
      <c r="G384" s="327"/>
      <c r="H384" s="65"/>
      <c r="I384" s="9"/>
      <c r="J384" s="9"/>
      <c r="K384" s="9"/>
      <c r="L384" s="9"/>
      <c r="M384" s="19"/>
      <c r="N384" s="19"/>
      <c r="O384" s="10"/>
      <c r="P384" s="188">
        <f t="shared" si="222"/>
        <v>0</v>
      </c>
      <c r="Q384" s="221">
        <f t="shared" si="223"/>
        <v>0</v>
      </c>
      <c r="R384" s="43"/>
      <c r="S384" s="25"/>
      <c r="T384" s="25"/>
    </row>
    <row r="385" spans="1:20" ht="15.75" thickBot="1" x14ac:dyDescent="0.3">
      <c r="A385" s="28"/>
      <c r="B385" s="88" t="s">
        <v>1014</v>
      </c>
      <c r="C385" s="89" t="str">
        <f t="shared" si="214"/>
        <v>Movement Travel Short</v>
      </c>
      <c r="D385" s="90">
        <f t="shared" si="215"/>
        <v>105</v>
      </c>
      <c r="E385" s="90">
        <f t="shared" si="216"/>
        <v>210</v>
      </c>
      <c r="F385" s="82" t="str">
        <f t="shared" si="217"/>
        <v>deep bordeaux</v>
      </c>
      <c r="G385" s="91"/>
      <c r="H385" s="66"/>
      <c r="I385" s="11"/>
      <c r="J385" s="11"/>
      <c r="K385" s="11"/>
      <c r="L385" s="11"/>
      <c r="M385" s="18"/>
      <c r="N385" s="18"/>
      <c r="O385" s="99"/>
      <c r="P385" s="191">
        <f t="shared" si="222"/>
        <v>0</v>
      </c>
      <c r="Q385" s="222">
        <f t="shared" si="223"/>
        <v>0</v>
      </c>
      <c r="R385" s="43"/>
      <c r="S385" s="25"/>
      <c r="T385" s="25"/>
    </row>
    <row r="386" spans="1:20" x14ac:dyDescent="0.25">
      <c r="A386" s="28"/>
      <c r="B386" s="83" t="s">
        <v>473</v>
      </c>
      <c r="C386" s="81" t="str">
        <f t="shared" ref="C386:C392" si="224">VLOOKUP(INT(MID(B386,2,LEN(B386)-4)),StyleInfo,8,FALSE)</f>
        <v>A/C W Bibshort</v>
      </c>
      <c r="D386" s="84">
        <f t="shared" ref="D386:D392" si="225">VLOOKUP(INT(MID(B386,2,LEN(B386)-4)),StyleInfo,3,FALSE)</f>
        <v>95</v>
      </c>
      <c r="E386" s="84">
        <f t="shared" ref="E386:E392" si="226">VLOOKUP(INT(MID(B386,2,LEN(B386)-4)),StyleInfo,4,FALSE)</f>
        <v>190</v>
      </c>
      <c r="F386" s="81" t="str">
        <f t="shared" ref="F386:F392" si="227">VLOOKUP(B386,ColorLookup,10,FALSE)</f>
        <v>black</v>
      </c>
      <c r="G386" s="85"/>
      <c r="H386" s="64"/>
      <c r="I386" s="8"/>
      <c r="J386" s="8"/>
      <c r="K386" s="8"/>
      <c r="L386" s="8"/>
      <c r="M386" s="17"/>
      <c r="N386" s="17"/>
      <c r="O386" s="98"/>
      <c r="P386" s="190">
        <f t="shared" ref="P386" si="228">SUM(G386:N386)</f>
        <v>0</v>
      </c>
      <c r="Q386" s="220">
        <f t="shared" ref="Q386" si="229">P386*D386</f>
        <v>0</v>
      </c>
      <c r="R386" s="43"/>
      <c r="S386" s="25"/>
      <c r="T386" s="25"/>
    </row>
    <row r="387" spans="1:20" ht="15.75" thickBot="1" x14ac:dyDescent="0.3">
      <c r="A387" s="28"/>
      <c r="B387" s="88" t="s">
        <v>474</v>
      </c>
      <c r="C387" s="89" t="str">
        <f t="shared" si="224"/>
        <v>A/C W Bibshort</v>
      </c>
      <c r="D387" s="90">
        <f t="shared" si="225"/>
        <v>95</v>
      </c>
      <c r="E387" s="90">
        <f t="shared" si="226"/>
        <v>190</v>
      </c>
      <c r="F387" s="82" t="str">
        <f t="shared" si="227"/>
        <v>belgian blue</v>
      </c>
      <c r="G387" s="91"/>
      <c r="H387" s="66"/>
      <c r="I387" s="11"/>
      <c r="J387" s="11"/>
      <c r="K387" s="11"/>
      <c r="L387" s="11"/>
      <c r="M387" s="18"/>
      <c r="N387" s="18"/>
      <c r="O387" s="99"/>
      <c r="P387" s="191">
        <f t="shared" ref="P387:P392" si="230">SUM(G387:N387)</f>
        <v>0</v>
      </c>
      <c r="Q387" s="222">
        <f t="shared" ref="Q387:Q392" si="231">P387*D387</f>
        <v>0</v>
      </c>
      <c r="R387" s="43"/>
      <c r="S387" s="25"/>
      <c r="T387" s="25"/>
    </row>
    <row r="388" spans="1:20" x14ac:dyDescent="0.25">
      <c r="A388" s="28"/>
      <c r="B388" s="83" t="s">
        <v>493</v>
      </c>
      <c r="C388" s="81" t="str">
        <f t="shared" si="224"/>
        <v>Unlimited Endurance W DT Bibshort</v>
      </c>
      <c r="D388" s="84">
        <f t="shared" si="225"/>
        <v>105</v>
      </c>
      <c r="E388" s="84">
        <f t="shared" si="226"/>
        <v>210</v>
      </c>
      <c r="F388" s="81" t="str">
        <f t="shared" si="227"/>
        <v>black</v>
      </c>
      <c r="G388" s="85"/>
      <c r="H388" s="64"/>
      <c r="I388" s="8"/>
      <c r="J388" s="8"/>
      <c r="K388" s="8"/>
      <c r="L388" s="8"/>
      <c r="M388" s="17"/>
      <c r="N388" s="17"/>
      <c r="O388" s="98"/>
      <c r="P388" s="190">
        <f t="shared" si="230"/>
        <v>0</v>
      </c>
      <c r="Q388" s="220">
        <f t="shared" si="231"/>
        <v>0</v>
      </c>
      <c r="R388" s="43"/>
      <c r="S388" s="25"/>
      <c r="T388" s="25"/>
    </row>
    <row r="389" spans="1:20" ht="15.75" thickBot="1" x14ac:dyDescent="0.3">
      <c r="A389" s="28"/>
      <c r="B389" s="88" t="s">
        <v>1002</v>
      </c>
      <c r="C389" s="89" t="str">
        <f t="shared" si="224"/>
        <v>Unlimited Endurance W DT Bibshort</v>
      </c>
      <c r="D389" s="90">
        <f t="shared" si="225"/>
        <v>105</v>
      </c>
      <c r="E389" s="90">
        <f t="shared" si="226"/>
        <v>210</v>
      </c>
      <c r="F389" s="82" t="str">
        <f t="shared" si="227"/>
        <v>elmwood/black</v>
      </c>
      <c r="G389" s="91"/>
      <c r="H389" s="66"/>
      <c r="I389" s="11"/>
      <c r="J389" s="11"/>
      <c r="K389" s="11"/>
      <c r="L389" s="11"/>
      <c r="M389" s="18"/>
      <c r="N389" s="18"/>
      <c r="O389" s="99"/>
      <c r="P389" s="191">
        <f t="shared" si="230"/>
        <v>0</v>
      </c>
      <c r="Q389" s="222">
        <f t="shared" si="231"/>
        <v>0</v>
      </c>
      <c r="R389" s="43"/>
      <c r="S389" s="25"/>
      <c r="T389" s="25"/>
    </row>
    <row r="390" spans="1:20" x14ac:dyDescent="0.25">
      <c r="A390" s="28"/>
      <c r="B390" s="83" t="s">
        <v>239</v>
      </c>
      <c r="C390" s="81" t="str">
        <f>VLOOKUP(INT(MID(B390,2,LEN(B390)-4)),StyleInfo,8,FALSE)</f>
        <v>Unlimited Cargo W Bibshort</v>
      </c>
      <c r="D390" s="84">
        <f>VLOOKUP(INT(MID(B390,2,LEN(B390)-4)),StyleInfo,3,FALSE)</f>
        <v>82.5</v>
      </c>
      <c r="E390" s="84">
        <f>VLOOKUP(INT(MID(B390,2,LEN(B390)-4)),StyleInfo,4,FALSE)</f>
        <v>165</v>
      </c>
      <c r="F390" s="81" t="str">
        <f>VLOOKUP(B390,ColorLookup,10,FALSE)</f>
        <v>black</v>
      </c>
      <c r="G390" s="85"/>
      <c r="H390" s="64"/>
      <c r="I390" s="8"/>
      <c r="J390" s="8"/>
      <c r="K390" s="8"/>
      <c r="L390" s="8"/>
      <c r="M390" s="17"/>
      <c r="N390" s="17"/>
      <c r="O390" s="98"/>
      <c r="P390" s="190">
        <f>SUM(G390:N390)</f>
        <v>0</v>
      </c>
      <c r="Q390" s="220">
        <f>P390*D390</f>
        <v>0</v>
      </c>
      <c r="R390" s="43"/>
      <c r="S390" s="25"/>
      <c r="T390" s="25"/>
    </row>
    <row r="391" spans="1:20" ht="15.75" thickBot="1" x14ac:dyDescent="0.3">
      <c r="A391" s="28"/>
      <c r="B391" s="88" t="s">
        <v>1000</v>
      </c>
      <c r="C391" s="89" t="str">
        <f>VLOOKUP(INT(MID(B391,2,LEN(B391)-4)),StyleInfo,8,FALSE)</f>
        <v>Unlimited Cargo W Bibshort</v>
      </c>
      <c r="D391" s="90">
        <f>VLOOKUP(INT(MID(B391,2,LEN(B391)-4)),StyleInfo,3,FALSE)</f>
        <v>82.5</v>
      </c>
      <c r="E391" s="90">
        <f>VLOOKUP(INT(MID(B391,2,LEN(B391)-4)),StyleInfo,4,FALSE)</f>
        <v>165</v>
      </c>
      <c r="F391" s="82" t="str">
        <f>VLOOKUP(B391,ColorLookup,10,FALSE)</f>
        <v>dark night shade</v>
      </c>
      <c r="G391" s="91"/>
      <c r="H391" s="66"/>
      <c r="I391" s="11"/>
      <c r="J391" s="11"/>
      <c r="K391" s="11"/>
      <c r="L391" s="11"/>
      <c r="M391" s="18"/>
      <c r="N391" s="18"/>
      <c r="O391" s="99"/>
      <c r="P391" s="191">
        <f>SUM(G391:N391)</f>
        <v>0</v>
      </c>
      <c r="Q391" s="222">
        <f>P391*D391</f>
        <v>0</v>
      </c>
      <c r="R391" s="43"/>
      <c r="S391" s="25"/>
      <c r="T391" s="25"/>
    </row>
    <row r="392" spans="1:20" ht="15.75" thickBot="1" x14ac:dyDescent="0.3">
      <c r="A392" s="28"/>
      <c r="B392" s="92" t="s">
        <v>495</v>
      </c>
      <c r="C392" s="93" t="str">
        <f t="shared" si="224"/>
        <v>Unlimited Adventure Baggy W Short</v>
      </c>
      <c r="D392" s="94">
        <f t="shared" si="225"/>
        <v>50</v>
      </c>
      <c r="E392" s="94">
        <f t="shared" si="226"/>
        <v>100</v>
      </c>
      <c r="F392" s="93" t="str">
        <f t="shared" si="227"/>
        <v>black</v>
      </c>
      <c r="G392" s="63"/>
      <c r="H392" s="67"/>
      <c r="I392" s="12"/>
      <c r="J392" s="12"/>
      <c r="K392" s="12"/>
      <c r="L392" s="12"/>
      <c r="M392" s="36"/>
      <c r="N392" s="36"/>
      <c r="O392" s="100"/>
      <c r="P392" s="192">
        <f t="shared" si="230"/>
        <v>0</v>
      </c>
      <c r="Q392" s="223">
        <f t="shared" si="231"/>
        <v>0</v>
      </c>
      <c r="R392" s="43"/>
      <c r="S392" s="25"/>
      <c r="T392" s="25"/>
    </row>
    <row r="393" spans="1:20" ht="15.75" thickBot="1" x14ac:dyDescent="0.3">
      <c r="A393" s="28"/>
      <c r="B393" s="259" t="s">
        <v>485</v>
      </c>
      <c r="C393" s="260"/>
      <c r="D393" s="261"/>
      <c r="E393" s="261"/>
      <c r="F393" s="262"/>
      <c r="G393" s="263"/>
      <c r="H393" s="264"/>
      <c r="I393" s="265"/>
      <c r="J393" s="265"/>
      <c r="K393" s="265"/>
      <c r="L393" s="265"/>
      <c r="M393" s="265"/>
      <c r="N393" s="265"/>
      <c r="O393" s="266"/>
      <c r="P393" s="267">
        <f>SUM(P358:P392)</f>
        <v>0</v>
      </c>
      <c r="Q393" s="268">
        <f>SUM(Q350:Q392)</f>
        <v>0</v>
      </c>
      <c r="R393" s="43"/>
      <c r="S393" s="25"/>
      <c r="T393" s="25"/>
    </row>
    <row r="394" spans="1:20" ht="15.75" thickBot="1" x14ac:dyDescent="0.3">
      <c r="A394" s="28"/>
      <c r="B394" s="2"/>
      <c r="C394" s="2"/>
      <c r="D394" s="3"/>
      <c r="E394" s="3"/>
      <c r="F394" s="2"/>
      <c r="G394" s="95"/>
      <c r="H394" s="33"/>
      <c r="I394" s="19"/>
      <c r="J394" s="19"/>
      <c r="K394" s="19"/>
      <c r="L394" s="19"/>
      <c r="M394" s="19"/>
      <c r="N394" s="19"/>
      <c r="O394" s="10"/>
      <c r="P394" s="95"/>
      <c r="Q394" s="214"/>
      <c r="R394" s="43"/>
      <c r="S394" s="25"/>
      <c r="T394" s="25"/>
    </row>
    <row r="395" spans="1:20" ht="15.75" thickBot="1" x14ac:dyDescent="0.3">
      <c r="A395" s="28"/>
      <c r="B395" s="236" t="s">
        <v>1111</v>
      </c>
      <c r="C395" s="237"/>
      <c r="D395" s="238" t="s">
        <v>142</v>
      </c>
      <c r="E395" s="238" t="s">
        <v>143</v>
      </c>
      <c r="F395" s="239" t="s">
        <v>197</v>
      </c>
      <c r="G395" s="240"/>
      <c r="H395" s="241" t="s">
        <v>198</v>
      </c>
      <c r="I395" s="242" t="s">
        <v>102</v>
      </c>
      <c r="J395" s="242" t="s">
        <v>88</v>
      </c>
      <c r="K395" s="242" t="s">
        <v>78</v>
      </c>
      <c r="L395" s="242" t="s">
        <v>199</v>
      </c>
      <c r="M395" s="242"/>
      <c r="N395" s="242"/>
      <c r="O395" s="243"/>
      <c r="P395" s="244" t="s">
        <v>195</v>
      </c>
      <c r="Q395" s="245" t="s">
        <v>196</v>
      </c>
      <c r="R395" s="43"/>
      <c r="S395" s="25"/>
      <c r="T395" s="25"/>
    </row>
    <row r="396" spans="1:20" x14ac:dyDescent="0.25">
      <c r="A396" s="28"/>
      <c r="B396" s="107" t="s">
        <v>1100</v>
      </c>
      <c r="C396" s="81" t="str">
        <f t="shared" ref="C396:C397" si="232">VLOOKUP(INT(MID(B396,2,LEN(B396)-4)),StyleInfo,8,FALSE)</f>
        <v>Movement Suit</v>
      </c>
      <c r="D396" s="84">
        <f t="shared" ref="D396" si="233">VLOOKUP(INT(MID(B396,2,LEN(B396)-4)),StyleInfo,3,FALSE)</f>
        <v>140</v>
      </c>
      <c r="E396" s="84">
        <f t="shared" ref="E396" si="234">VLOOKUP(INT(MID(B396,2,LEN(B396)-4)),StyleInfo,4,FALSE)</f>
        <v>280</v>
      </c>
      <c r="F396" s="81" t="str">
        <f t="shared" ref="F396" si="235">VLOOKUP(B396,ColorLookup,10,FALSE)</f>
        <v>silver moon/black</v>
      </c>
      <c r="G396" s="85"/>
      <c r="H396" s="8"/>
      <c r="I396" s="8"/>
      <c r="J396" s="8"/>
      <c r="K396" s="8"/>
      <c r="L396" s="8"/>
      <c r="M396" s="38"/>
      <c r="N396" s="17"/>
      <c r="O396" s="98"/>
      <c r="P396" s="190">
        <f>SUM(G396:N396)</f>
        <v>0</v>
      </c>
      <c r="Q396" s="220">
        <f>P396*D396</f>
        <v>0</v>
      </c>
      <c r="R396" s="43"/>
      <c r="S396" s="25"/>
      <c r="T396" s="25"/>
    </row>
    <row r="397" spans="1:20" ht="15.75" thickBot="1" x14ac:dyDescent="0.3">
      <c r="A397" s="28"/>
      <c r="B397" s="116" t="s">
        <v>1101</v>
      </c>
      <c r="C397" s="89" t="str">
        <f t="shared" si="232"/>
        <v>Movement Suit</v>
      </c>
      <c r="D397" s="90">
        <f t="shared" ref="D397" si="236">VLOOKUP(INT(MID(B397,2,LEN(B397)-4)),StyleInfo,3,FALSE)</f>
        <v>140</v>
      </c>
      <c r="E397" s="90">
        <f t="shared" ref="E397" si="237">VLOOKUP(INT(MID(B397,2,LEN(B397)-4)),StyleInfo,4,FALSE)</f>
        <v>280</v>
      </c>
      <c r="F397" s="82" t="str">
        <f t="shared" ref="F397" si="238">VLOOKUP(B397,ColorLookup,10,FALSE)</f>
        <v>violet pink/twilight blue</v>
      </c>
      <c r="G397" s="91"/>
      <c r="H397" s="11"/>
      <c r="I397" s="11"/>
      <c r="J397" s="11"/>
      <c r="K397" s="11"/>
      <c r="L397" s="11"/>
      <c r="M397" s="39"/>
      <c r="N397" s="18"/>
      <c r="O397" s="99"/>
      <c r="P397" s="191">
        <f>SUM(G397:N397)</f>
        <v>0</v>
      </c>
      <c r="Q397" s="222">
        <f>P397*D397</f>
        <v>0</v>
      </c>
      <c r="R397" s="43"/>
      <c r="S397" s="25"/>
      <c r="T397" s="25"/>
    </row>
    <row r="398" spans="1:20" ht="15.75" thickBot="1" x14ac:dyDescent="0.3">
      <c r="A398" s="28"/>
      <c r="B398" s="259" t="s">
        <v>1112</v>
      </c>
      <c r="C398" s="260"/>
      <c r="D398" s="261"/>
      <c r="E398" s="261"/>
      <c r="F398" s="262"/>
      <c r="G398" s="263"/>
      <c r="H398" s="264"/>
      <c r="I398" s="265"/>
      <c r="J398" s="265"/>
      <c r="K398" s="265"/>
      <c r="L398" s="265"/>
      <c r="M398" s="265"/>
      <c r="N398" s="265"/>
      <c r="O398" s="266"/>
      <c r="P398" s="267">
        <f>SUM(P396:P397)</f>
        <v>0</v>
      </c>
      <c r="Q398" s="268">
        <f>SUM(Q396:Q397)</f>
        <v>0</v>
      </c>
      <c r="R398" s="43"/>
      <c r="S398" s="25"/>
      <c r="T398" s="25"/>
    </row>
    <row r="399" spans="1:20" ht="15.75" thickBot="1" x14ac:dyDescent="0.3">
      <c r="A399" s="28"/>
      <c r="B399" s="2"/>
      <c r="C399" s="2"/>
      <c r="D399" s="3"/>
      <c r="E399" s="3"/>
      <c r="F399" s="2"/>
      <c r="G399" s="95"/>
      <c r="H399" s="33"/>
      <c r="I399" s="19"/>
      <c r="J399" s="19"/>
      <c r="K399" s="19"/>
      <c r="L399" s="19"/>
      <c r="M399" s="19"/>
      <c r="N399" s="19"/>
      <c r="O399" s="10"/>
      <c r="P399" s="95"/>
      <c r="Q399" s="214"/>
      <c r="R399" s="43"/>
      <c r="S399" s="25"/>
      <c r="T399" s="25"/>
    </row>
    <row r="400" spans="1:20" ht="15.75" thickBot="1" x14ac:dyDescent="0.3">
      <c r="A400" s="28"/>
      <c r="B400" s="236" t="s">
        <v>148</v>
      </c>
      <c r="C400" s="237"/>
      <c r="D400" s="238" t="s">
        <v>142</v>
      </c>
      <c r="E400" s="238" t="s">
        <v>143</v>
      </c>
      <c r="F400" s="239" t="s">
        <v>197</v>
      </c>
      <c r="G400" s="240"/>
      <c r="H400" s="241" t="s">
        <v>198</v>
      </c>
      <c r="I400" s="242" t="s">
        <v>102</v>
      </c>
      <c r="J400" s="242" t="s">
        <v>88</v>
      </c>
      <c r="K400" s="242" t="s">
        <v>78</v>
      </c>
      <c r="L400" s="242" t="s">
        <v>199</v>
      </c>
      <c r="M400" s="242"/>
      <c r="N400" s="242"/>
      <c r="O400" s="243"/>
      <c r="P400" s="244" t="s">
        <v>195</v>
      </c>
      <c r="Q400" s="245" t="s">
        <v>196</v>
      </c>
      <c r="R400" s="43"/>
      <c r="S400" s="25"/>
      <c r="T400" s="25"/>
    </row>
    <row r="401" spans="1:20" x14ac:dyDescent="0.25">
      <c r="A401" s="28"/>
      <c r="B401" s="107" t="s">
        <v>1023</v>
      </c>
      <c r="C401" s="81" t="str">
        <f t="shared" ref="C401:C432" si="239">VLOOKUP(INT(MID(B401,2,LEN(B401)-4)),StyleInfo,8,FALSE)</f>
        <v>Premio Evo W Jersey</v>
      </c>
      <c r="D401" s="84">
        <f t="shared" ref="D401:D432" si="240">VLOOKUP(INT(MID(B401,2,LEN(B401)-4)),StyleInfo,3,FALSE)</f>
        <v>150</v>
      </c>
      <c r="E401" s="84">
        <f t="shared" ref="E401:E432" si="241">VLOOKUP(INT(MID(B401,2,LEN(B401)-4)),StyleInfo,4,FALSE)</f>
        <v>300</v>
      </c>
      <c r="F401" s="81" t="str">
        <f t="shared" ref="F401:F432" si="242">VLOOKUP(B401,ColorLookup,10,FALSE)</f>
        <v>rosa giro</v>
      </c>
      <c r="G401" s="85"/>
      <c r="H401" s="64"/>
      <c r="I401" s="8"/>
      <c r="J401" s="8"/>
      <c r="K401" s="8"/>
      <c r="L401" s="8"/>
      <c r="M401" s="17"/>
      <c r="N401" s="17"/>
      <c r="O401" s="98"/>
      <c r="P401" s="190">
        <f t="shared" ref="P401:P442" si="243">SUM(G401:N401)</f>
        <v>0</v>
      </c>
      <c r="Q401" s="220">
        <f t="shared" ref="Q401:Q442" si="244">P401*D401</f>
        <v>0</v>
      </c>
      <c r="R401" s="43"/>
      <c r="S401" s="25"/>
      <c r="T401" s="25"/>
    </row>
    <row r="402" spans="1:20" x14ac:dyDescent="0.25">
      <c r="A402" s="28"/>
      <c r="B402" s="115" t="s">
        <v>487</v>
      </c>
      <c r="C402" s="26" t="str">
        <f t="shared" si="239"/>
        <v>Premio Evo W Jersey</v>
      </c>
      <c r="D402" s="87">
        <f t="shared" si="240"/>
        <v>150</v>
      </c>
      <c r="E402" s="87">
        <f t="shared" si="241"/>
        <v>300</v>
      </c>
      <c r="F402" s="4" t="str">
        <f t="shared" si="242"/>
        <v>light black</v>
      </c>
      <c r="G402" s="327"/>
      <c r="H402" s="65"/>
      <c r="I402" s="9"/>
      <c r="J402" s="9"/>
      <c r="K402" s="9"/>
      <c r="L402" s="9"/>
      <c r="M402" s="19"/>
      <c r="N402" s="19"/>
      <c r="O402" s="10"/>
      <c r="P402" s="188">
        <f t="shared" si="243"/>
        <v>0</v>
      </c>
      <c r="Q402" s="221">
        <f t="shared" si="244"/>
        <v>0</v>
      </c>
      <c r="R402" s="43"/>
      <c r="S402" s="25"/>
      <c r="T402" s="25"/>
    </row>
    <row r="403" spans="1:20" ht="15.75" thickBot="1" x14ac:dyDescent="0.3">
      <c r="A403" s="28"/>
      <c r="B403" s="116" t="s">
        <v>488</v>
      </c>
      <c r="C403" s="89" t="str">
        <f t="shared" si="239"/>
        <v>Premio Evo W Jersey</v>
      </c>
      <c r="D403" s="90">
        <f t="shared" si="240"/>
        <v>150</v>
      </c>
      <c r="E403" s="90">
        <f t="shared" si="241"/>
        <v>300</v>
      </c>
      <c r="F403" s="82" t="str">
        <f t="shared" si="242"/>
        <v>deep purple</v>
      </c>
      <c r="G403" s="91"/>
      <c r="H403" s="66"/>
      <c r="I403" s="11"/>
      <c r="J403" s="11"/>
      <c r="K403" s="11"/>
      <c r="L403" s="11"/>
      <c r="M403" s="18"/>
      <c r="N403" s="18"/>
      <c r="O403" s="99"/>
      <c r="P403" s="191">
        <f t="shared" si="243"/>
        <v>0</v>
      </c>
      <c r="Q403" s="222">
        <f t="shared" si="244"/>
        <v>0</v>
      </c>
      <c r="R403" s="43"/>
      <c r="S403" s="25"/>
      <c r="T403" s="25"/>
    </row>
    <row r="404" spans="1:20" x14ac:dyDescent="0.25">
      <c r="A404" s="28"/>
      <c r="B404" s="107" t="s">
        <v>1067</v>
      </c>
      <c r="C404" s="81" t="str">
        <f t="shared" si="239"/>
        <v>Aero Race 8S W Jersey</v>
      </c>
      <c r="D404" s="84">
        <f t="shared" si="240"/>
        <v>110</v>
      </c>
      <c r="E404" s="84">
        <f t="shared" si="241"/>
        <v>220</v>
      </c>
      <c r="F404" s="81" t="str">
        <f t="shared" si="242"/>
        <v>dark gray</v>
      </c>
      <c r="G404" s="85"/>
      <c r="H404" s="64"/>
      <c r="I404" s="8"/>
      <c r="J404" s="8"/>
      <c r="K404" s="8"/>
      <c r="L404" s="8"/>
      <c r="M404" s="17"/>
      <c r="N404" s="17"/>
      <c r="O404" s="98"/>
      <c r="P404" s="190">
        <f t="shared" si="243"/>
        <v>0</v>
      </c>
      <c r="Q404" s="220">
        <f t="shared" si="244"/>
        <v>0</v>
      </c>
      <c r="R404" s="43"/>
      <c r="S404" s="25"/>
      <c r="T404" s="25"/>
    </row>
    <row r="405" spans="1:20" x14ac:dyDescent="0.25">
      <c r="A405" s="28"/>
      <c r="B405" s="115" t="s">
        <v>1068</v>
      </c>
      <c r="C405" s="26" t="str">
        <f t="shared" si="239"/>
        <v>Aero Race 8S W Jersey</v>
      </c>
      <c r="D405" s="87">
        <f t="shared" si="240"/>
        <v>110</v>
      </c>
      <c r="E405" s="87">
        <f t="shared" si="241"/>
        <v>220</v>
      </c>
      <c r="F405" s="4" t="str">
        <f t="shared" si="242"/>
        <v>clay</v>
      </c>
      <c r="G405" s="327"/>
      <c r="H405" s="65"/>
      <c r="I405" s="9"/>
      <c r="J405" s="9"/>
      <c r="K405" s="9"/>
      <c r="L405" s="9"/>
      <c r="M405" s="19"/>
      <c r="N405" s="19"/>
      <c r="O405" s="10"/>
      <c r="P405" s="188">
        <f t="shared" si="243"/>
        <v>0</v>
      </c>
      <c r="Q405" s="221">
        <f t="shared" si="244"/>
        <v>0</v>
      </c>
      <c r="R405" s="43"/>
      <c r="S405" s="25"/>
      <c r="T405" s="25"/>
    </row>
    <row r="406" spans="1:20" ht="15.75" thickBot="1" x14ac:dyDescent="0.3">
      <c r="A406" s="28"/>
      <c r="B406" s="116" t="s">
        <v>1069</v>
      </c>
      <c r="C406" s="89" t="str">
        <f t="shared" si="239"/>
        <v>Aero Race 8S W Jersey</v>
      </c>
      <c r="D406" s="90">
        <f t="shared" si="240"/>
        <v>110</v>
      </c>
      <c r="E406" s="90">
        <f t="shared" si="241"/>
        <v>220</v>
      </c>
      <c r="F406" s="82" t="str">
        <f t="shared" si="242"/>
        <v>paprika</v>
      </c>
      <c r="G406" s="91"/>
      <c r="H406" s="66"/>
      <c r="I406" s="11"/>
      <c r="J406" s="11"/>
      <c r="K406" s="11"/>
      <c r="L406" s="11"/>
      <c r="M406" s="18"/>
      <c r="N406" s="18"/>
      <c r="O406" s="99"/>
      <c r="P406" s="191">
        <f t="shared" si="243"/>
        <v>0</v>
      </c>
      <c r="Q406" s="222">
        <f t="shared" si="244"/>
        <v>0</v>
      </c>
      <c r="R406" s="43"/>
      <c r="S406" s="25"/>
      <c r="T406" s="25"/>
    </row>
    <row r="407" spans="1:20" x14ac:dyDescent="0.25">
      <c r="A407" s="28"/>
      <c r="B407" s="107" t="s">
        <v>1026</v>
      </c>
      <c r="C407" s="81" t="str">
        <f t="shared" si="239"/>
        <v>Corretto W Jersey</v>
      </c>
      <c r="D407" s="84">
        <f t="shared" si="240"/>
        <v>100</v>
      </c>
      <c r="E407" s="84">
        <f t="shared" si="241"/>
        <v>200</v>
      </c>
      <c r="F407" s="81" t="str">
        <f t="shared" si="242"/>
        <v>ivory/clay-black</v>
      </c>
      <c r="G407" s="85"/>
      <c r="H407" s="64"/>
      <c r="I407" s="8"/>
      <c r="J407" s="8"/>
      <c r="K407" s="8"/>
      <c r="L407" s="8"/>
      <c r="M407" s="17"/>
      <c r="N407" s="17"/>
      <c r="O407" s="98"/>
      <c r="P407" s="190">
        <f t="shared" si="243"/>
        <v>0</v>
      </c>
      <c r="Q407" s="220">
        <f t="shared" si="244"/>
        <v>0</v>
      </c>
      <c r="R407" s="43"/>
      <c r="S407" s="25"/>
      <c r="T407" s="25"/>
    </row>
    <row r="408" spans="1:20" x14ac:dyDescent="0.25">
      <c r="A408" s="28"/>
      <c r="B408" s="115" t="s">
        <v>1027</v>
      </c>
      <c r="C408" s="26" t="str">
        <f t="shared" si="239"/>
        <v>Corretto W Jersey</v>
      </c>
      <c r="D408" s="87">
        <f t="shared" si="240"/>
        <v>100</v>
      </c>
      <c r="E408" s="87">
        <f t="shared" si="241"/>
        <v>200</v>
      </c>
      <c r="F408" s="4" t="str">
        <f t="shared" si="242"/>
        <v>elmwood/rosa giro</v>
      </c>
      <c r="G408" s="327"/>
      <c r="H408" s="65"/>
      <c r="I408" s="9"/>
      <c r="J408" s="9"/>
      <c r="K408" s="9"/>
      <c r="L408" s="9"/>
      <c r="M408" s="19"/>
      <c r="N408" s="19"/>
      <c r="O408" s="10"/>
      <c r="P408" s="188">
        <f t="shared" si="243"/>
        <v>0</v>
      </c>
      <c r="Q408" s="221">
        <f t="shared" si="244"/>
        <v>0</v>
      </c>
      <c r="R408" s="43"/>
      <c r="S408" s="25"/>
      <c r="T408" s="25"/>
    </row>
    <row r="409" spans="1:20" x14ac:dyDescent="0.25">
      <c r="A409" s="28"/>
      <c r="B409" s="115" t="s">
        <v>1028</v>
      </c>
      <c r="C409" s="26" t="str">
        <f t="shared" si="239"/>
        <v>Corretto W Jersey</v>
      </c>
      <c r="D409" s="87">
        <f t="shared" si="240"/>
        <v>100</v>
      </c>
      <c r="E409" s="87">
        <f t="shared" si="241"/>
        <v>200</v>
      </c>
      <c r="F409" s="4" t="str">
        <f t="shared" si="242"/>
        <v>winter sky/hot sauce</v>
      </c>
      <c r="G409" s="327"/>
      <c r="H409" s="65"/>
      <c r="I409" s="9"/>
      <c r="J409" s="9"/>
      <c r="K409" s="9"/>
      <c r="L409" s="9"/>
      <c r="M409" s="19"/>
      <c r="N409" s="19"/>
      <c r="O409" s="10"/>
      <c r="P409" s="188">
        <f t="shared" si="243"/>
        <v>0</v>
      </c>
      <c r="Q409" s="221">
        <f t="shared" si="244"/>
        <v>0</v>
      </c>
      <c r="R409" s="43"/>
      <c r="S409" s="25"/>
      <c r="T409" s="25"/>
    </row>
    <row r="410" spans="1:20" ht="15.75" thickBot="1" x14ac:dyDescent="0.3">
      <c r="A410" s="28"/>
      <c r="B410" s="116" t="s">
        <v>1029</v>
      </c>
      <c r="C410" s="89" t="str">
        <f t="shared" si="239"/>
        <v>Corretto W Jersey</v>
      </c>
      <c r="D410" s="90">
        <f t="shared" si="240"/>
        <v>100</v>
      </c>
      <c r="E410" s="90">
        <f t="shared" si="241"/>
        <v>200</v>
      </c>
      <c r="F410" s="82" t="str">
        <f t="shared" si="242"/>
        <v>vivid orange/violet pink</v>
      </c>
      <c r="G410" s="91"/>
      <c r="H410" s="66"/>
      <c r="I410" s="11"/>
      <c r="J410" s="11"/>
      <c r="K410" s="11"/>
      <c r="L410" s="11"/>
      <c r="M410" s="18"/>
      <c r="N410" s="18"/>
      <c r="O410" s="99"/>
      <c r="P410" s="191">
        <f t="shared" si="243"/>
        <v>0</v>
      </c>
      <c r="Q410" s="222">
        <f t="shared" si="244"/>
        <v>0</v>
      </c>
      <c r="R410" s="43"/>
      <c r="S410" s="25"/>
      <c r="T410" s="25"/>
    </row>
    <row r="411" spans="1:20" x14ac:dyDescent="0.25">
      <c r="A411" s="28"/>
      <c r="B411" s="107" t="s">
        <v>1030</v>
      </c>
      <c r="C411" s="81" t="str">
        <f t="shared" si="239"/>
        <v>Corretto W Long Sleeve Jersey</v>
      </c>
      <c r="D411" s="84">
        <f t="shared" si="240"/>
        <v>105</v>
      </c>
      <c r="E411" s="84">
        <f t="shared" si="241"/>
        <v>210</v>
      </c>
      <c r="F411" s="81" t="str">
        <f t="shared" si="242"/>
        <v>rosa giro/elmwood</v>
      </c>
      <c r="G411" s="85"/>
      <c r="H411" s="64"/>
      <c r="I411" s="8"/>
      <c r="J411" s="8"/>
      <c r="K411" s="8"/>
      <c r="L411" s="8"/>
      <c r="M411" s="17"/>
      <c r="N411" s="17"/>
      <c r="O411" s="98"/>
      <c r="P411" s="190">
        <f t="shared" si="243"/>
        <v>0</v>
      </c>
      <c r="Q411" s="220">
        <f t="shared" si="244"/>
        <v>0</v>
      </c>
      <c r="R411" s="43"/>
      <c r="S411" s="25"/>
      <c r="T411" s="25"/>
    </row>
    <row r="412" spans="1:20" ht="15.75" thickBot="1" x14ac:dyDescent="0.3">
      <c r="A412" s="28"/>
      <c r="B412" s="116" t="s">
        <v>1031</v>
      </c>
      <c r="C412" s="89" t="str">
        <f t="shared" si="239"/>
        <v>Corretto W Long Sleeve Jersey</v>
      </c>
      <c r="D412" s="90">
        <f t="shared" si="240"/>
        <v>105</v>
      </c>
      <c r="E412" s="90">
        <f t="shared" si="241"/>
        <v>210</v>
      </c>
      <c r="F412" s="82" t="str">
        <f t="shared" si="242"/>
        <v>paprika/winter sky</v>
      </c>
      <c r="G412" s="91"/>
      <c r="H412" s="66"/>
      <c r="I412" s="11"/>
      <c r="J412" s="11"/>
      <c r="K412" s="11"/>
      <c r="L412" s="11"/>
      <c r="M412" s="18"/>
      <c r="N412" s="18"/>
      <c r="O412" s="99"/>
      <c r="P412" s="191">
        <f t="shared" si="243"/>
        <v>0</v>
      </c>
      <c r="Q412" s="222">
        <f t="shared" si="244"/>
        <v>0</v>
      </c>
      <c r="R412" s="43"/>
      <c r="S412" s="25"/>
      <c r="T412" s="25"/>
    </row>
    <row r="413" spans="1:20" x14ac:dyDescent="0.25">
      <c r="A413" s="28"/>
      <c r="B413" s="107" t="s">
        <v>1032</v>
      </c>
      <c r="C413" s="81" t="str">
        <f t="shared" si="239"/>
        <v>Espresso 2 W Jersey</v>
      </c>
      <c r="D413" s="84">
        <f t="shared" si="240"/>
        <v>80</v>
      </c>
      <c r="E413" s="84">
        <f t="shared" si="241"/>
        <v>160</v>
      </c>
      <c r="F413" s="81" t="str">
        <f t="shared" si="242"/>
        <v>black</v>
      </c>
      <c r="G413" s="85"/>
      <c r="H413" s="64"/>
      <c r="I413" s="8"/>
      <c r="J413" s="8"/>
      <c r="K413" s="8"/>
      <c r="L413" s="8"/>
      <c r="M413" s="17"/>
      <c r="N413" s="17"/>
      <c r="O413" s="98"/>
      <c r="P413" s="190">
        <f t="shared" si="243"/>
        <v>0</v>
      </c>
      <c r="Q413" s="220">
        <f t="shared" si="244"/>
        <v>0</v>
      </c>
      <c r="R413" s="43"/>
      <c r="S413" s="25"/>
      <c r="T413" s="25"/>
    </row>
    <row r="414" spans="1:20" x14ac:dyDescent="0.25">
      <c r="A414" s="28"/>
      <c r="B414" s="115" t="s">
        <v>1033</v>
      </c>
      <c r="C414" s="26" t="str">
        <f t="shared" si="239"/>
        <v>Espresso 2 W Jersey</v>
      </c>
      <c r="D414" s="87">
        <f t="shared" si="240"/>
        <v>80</v>
      </c>
      <c r="E414" s="87">
        <f t="shared" si="241"/>
        <v>160</v>
      </c>
      <c r="F414" s="4" t="str">
        <f t="shared" si="242"/>
        <v>rosa giro - CORE</v>
      </c>
      <c r="G414" s="327"/>
      <c r="H414" s="65"/>
      <c r="I414" s="9"/>
      <c r="J414" s="9"/>
      <c r="K414" s="9"/>
      <c r="L414" s="9"/>
      <c r="M414" s="19"/>
      <c r="N414" s="19"/>
      <c r="O414" s="10"/>
      <c r="P414" s="188">
        <f t="shared" si="243"/>
        <v>0</v>
      </c>
      <c r="Q414" s="221">
        <f t="shared" si="244"/>
        <v>0</v>
      </c>
      <c r="R414" s="43"/>
      <c r="S414" s="25"/>
      <c r="T414" s="25"/>
    </row>
    <row r="415" spans="1:20" x14ac:dyDescent="0.25">
      <c r="A415" s="28"/>
      <c r="B415" s="115" t="s">
        <v>1034</v>
      </c>
      <c r="C415" s="26" t="str">
        <f t="shared" si="239"/>
        <v>Espresso 2 W Jersey</v>
      </c>
      <c r="D415" s="87">
        <f t="shared" si="240"/>
        <v>80</v>
      </c>
      <c r="E415" s="87">
        <f t="shared" si="241"/>
        <v>160</v>
      </c>
      <c r="F415" s="4" t="str">
        <f t="shared" si="242"/>
        <v>silver moon</v>
      </c>
      <c r="G415" s="327"/>
      <c r="H415" s="65"/>
      <c r="I415" s="9"/>
      <c r="J415" s="9"/>
      <c r="K415" s="9"/>
      <c r="L415" s="9"/>
      <c r="M415" s="19"/>
      <c r="N415" s="19"/>
      <c r="O415" s="10"/>
      <c r="P415" s="188">
        <f t="shared" si="243"/>
        <v>0</v>
      </c>
      <c r="Q415" s="221">
        <f t="shared" si="244"/>
        <v>0</v>
      </c>
      <c r="R415" s="43"/>
      <c r="S415" s="25"/>
      <c r="T415" s="25"/>
    </row>
    <row r="416" spans="1:20" x14ac:dyDescent="0.25">
      <c r="A416" s="28"/>
      <c r="B416" s="115" t="s">
        <v>1035</v>
      </c>
      <c r="C416" s="26" t="str">
        <f t="shared" si="239"/>
        <v>Espresso 2 W Jersey</v>
      </c>
      <c r="D416" s="87">
        <f t="shared" si="240"/>
        <v>80</v>
      </c>
      <c r="E416" s="87">
        <f t="shared" si="241"/>
        <v>160</v>
      </c>
      <c r="F416" s="4" t="str">
        <f t="shared" si="242"/>
        <v>belgian blue</v>
      </c>
      <c r="G416" s="327"/>
      <c r="H416" s="65"/>
      <c r="I416" s="9"/>
      <c r="J416" s="9"/>
      <c r="K416" s="9"/>
      <c r="L416" s="9"/>
      <c r="M416" s="19"/>
      <c r="N416" s="19"/>
      <c r="O416" s="10"/>
      <c r="P416" s="188">
        <f t="shared" si="243"/>
        <v>0</v>
      </c>
      <c r="Q416" s="221">
        <f t="shared" si="244"/>
        <v>0</v>
      </c>
      <c r="R416" s="43"/>
      <c r="S416" s="25"/>
      <c r="T416" s="25"/>
    </row>
    <row r="417" spans="1:20" x14ac:dyDescent="0.25">
      <c r="A417" s="28"/>
      <c r="B417" s="115" t="s">
        <v>1036</v>
      </c>
      <c r="C417" s="26" t="str">
        <f t="shared" si="239"/>
        <v>Espresso 2 W Jersey</v>
      </c>
      <c r="D417" s="87">
        <f t="shared" si="240"/>
        <v>80</v>
      </c>
      <c r="E417" s="87">
        <f t="shared" si="241"/>
        <v>160</v>
      </c>
      <c r="F417" s="4" t="str">
        <f t="shared" si="242"/>
        <v>winter sky</v>
      </c>
      <c r="G417" s="327"/>
      <c r="H417" s="65"/>
      <c r="I417" s="9"/>
      <c r="J417" s="9"/>
      <c r="K417" s="9"/>
      <c r="L417" s="9"/>
      <c r="M417" s="19"/>
      <c r="N417" s="19"/>
      <c r="O417" s="10"/>
      <c r="P417" s="188">
        <f t="shared" si="243"/>
        <v>0</v>
      </c>
      <c r="Q417" s="221">
        <f t="shared" si="244"/>
        <v>0</v>
      </c>
      <c r="R417" s="43"/>
      <c r="S417" s="25"/>
      <c r="T417" s="25"/>
    </row>
    <row r="418" spans="1:20" x14ac:dyDescent="0.25">
      <c r="A418" s="28"/>
      <c r="B418" s="115" t="s">
        <v>1037</v>
      </c>
      <c r="C418" s="26" t="str">
        <f t="shared" si="239"/>
        <v>Espresso 2 W Jersey</v>
      </c>
      <c r="D418" s="87">
        <f t="shared" si="240"/>
        <v>80</v>
      </c>
      <c r="E418" s="87">
        <f t="shared" si="241"/>
        <v>160</v>
      </c>
      <c r="F418" s="4" t="str">
        <f t="shared" si="242"/>
        <v>ultraviolet</v>
      </c>
      <c r="G418" s="327"/>
      <c r="H418" s="65"/>
      <c r="I418" s="9"/>
      <c r="J418" s="9"/>
      <c r="K418" s="9"/>
      <c r="L418" s="9"/>
      <c r="M418" s="19"/>
      <c r="N418" s="19"/>
      <c r="O418" s="10"/>
      <c r="P418" s="188">
        <f t="shared" si="243"/>
        <v>0</v>
      </c>
      <c r="Q418" s="221">
        <f t="shared" si="244"/>
        <v>0</v>
      </c>
      <c r="R418" s="43"/>
      <c r="S418" s="25"/>
      <c r="T418" s="25"/>
    </row>
    <row r="419" spans="1:20" x14ac:dyDescent="0.25">
      <c r="A419" s="28"/>
      <c r="B419" s="115" t="s">
        <v>1038</v>
      </c>
      <c r="C419" s="26" t="str">
        <f t="shared" si="239"/>
        <v>Espresso 2 W Jersey</v>
      </c>
      <c r="D419" s="87">
        <f t="shared" si="240"/>
        <v>80</v>
      </c>
      <c r="E419" s="87">
        <f t="shared" si="241"/>
        <v>160</v>
      </c>
      <c r="F419" s="4" t="str">
        <f t="shared" si="242"/>
        <v>purple mist - CORE</v>
      </c>
      <c r="G419" s="364"/>
      <c r="H419" s="363"/>
      <c r="I419" s="9"/>
      <c r="J419" s="9"/>
      <c r="K419" s="9"/>
      <c r="L419" s="9"/>
      <c r="M419" s="19"/>
      <c r="N419" s="19"/>
      <c r="O419" s="10"/>
      <c r="P419" s="188">
        <f t="shared" si="243"/>
        <v>0</v>
      </c>
      <c r="Q419" s="221">
        <f t="shared" si="244"/>
        <v>0</v>
      </c>
      <c r="R419" s="43"/>
      <c r="S419" s="25"/>
      <c r="T419" s="25"/>
    </row>
    <row r="420" spans="1:20" ht="15.75" thickBot="1" x14ac:dyDescent="0.3">
      <c r="A420" s="28"/>
      <c r="B420" s="116" t="s">
        <v>1039</v>
      </c>
      <c r="C420" s="89" t="str">
        <f t="shared" si="239"/>
        <v>Espresso 2 W Jersey</v>
      </c>
      <c r="D420" s="90">
        <f t="shared" si="240"/>
        <v>80</v>
      </c>
      <c r="E420" s="90">
        <f t="shared" si="241"/>
        <v>160</v>
      </c>
      <c r="F420" s="82" t="str">
        <f t="shared" si="242"/>
        <v>mango mojito</v>
      </c>
      <c r="G420" s="327"/>
      <c r="H420" s="66"/>
      <c r="I420" s="11"/>
      <c r="J420" s="11"/>
      <c r="K420" s="11"/>
      <c r="L420" s="11"/>
      <c r="M420" s="18"/>
      <c r="N420" s="18"/>
      <c r="O420" s="99"/>
      <c r="P420" s="191">
        <f t="shared" si="243"/>
        <v>0</v>
      </c>
      <c r="Q420" s="222">
        <f t="shared" si="244"/>
        <v>0</v>
      </c>
      <c r="R420" s="43"/>
      <c r="S420" s="25"/>
      <c r="T420" s="25"/>
    </row>
    <row r="421" spans="1:20" x14ac:dyDescent="0.25">
      <c r="A421" s="28"/>
      <c r="B421" s="107" t="s">
        <v>1040</v>
      </c>
      <c r="C421" s="81" t="str">
        <f t="shared" si="239"/>
        <v>Espresso 2 W Long Sleeve Jersey</v>
      </c>
      <c r="D421" s="84">
        <f t="shared" si="240"/>
        <v>85</v>
      </c>
      <c r="E421" s="84">
        <f t="shared" si="241"/>
        <v>170</v>
      </c>
      <c r="F421" s="81" t="str">
        <f t="shared" si="242"/>
        <v>silver moon</v>
      </c>
      <c r="G421" s="85"/>
      <c r="H421" s="64"/>
      <c r="I421" s="8"/>
      <c r="J421" s="8"/>
      <c r="K421" s="8"/>
      <c r="L421" s="8"/>
      <c r="M421" s="17"/>
      <c r="N421" s="17"/>
      <c r="O421" s="98"/>
      <c r="P421" s="190">
        <f t="shared" si="243"/>
        <v>0</v>
      </c>
      <c r="Q421" s="220">
        <f t="shared" si="244"/>
        <v>0</v>
      </c>
      <c r="R421" s="43"/>
      <c r="S421" s="25"/>
      <c r="T421" s="25"/>
    </row>
    <row r="422" spans="1:20" x14ac:dyDescent="0.25">
      <c r="A422" s="28"/>
      <c r="B422" s="115" t="s">
        <v>1041</v>
      </c>
      <c r="C422" s="26" t="str">
        <f t="shared" si="239"/>
        <v>Espresso 2 W Long Sleeve Jersey</v>
      </c>
      <c r="D422" s="87">
        <f t="shared" si="240"/>
        <v>85</v>
      </c>
      <c r="E422" s="87">
        <f t="shared" si="241"/>
        <v>170</v>
      </c>
      <c r="F422" s="4" t="str">
        <f t="shared" si="242"/>
        <v>belgian blue</v>
      </c>
      <c r="G422" s="327"/>
      <c r="H422" s="65"/>
      <c r="I422" s="9"/>
      <c r="J422" s="9"/>
      <c r="K422" s="9"/>
      <c r="L422" s="9"/>
      <c r="M422" s="19"/>
      <c r="N422" s="19"/>
      <c r="O422" s="10"/>
      <c r="P422" s="188">
        <f t="shared" si="243"/>
        <v>0</v>
      </c>
      <c r="Q422" s="221">
        <f t="shared" si="244"/>
        <v>0</v>
      </c>
      <c r="R422" s="43"/>
      <c r="S422" s="25"/>
      <c r="T422" s="25"/>
    </row>
    <row r="423" spans="1:20" x14ac:dyDescent="0.25">
      <c r="A423" s="28"/>
      <c r="B423" s="115" t="s">
        <v>1042</v>
      </c>
      <c r="C423" s="26" t="str">
        <f t="shared" si="239"/>
        <v>Espresso 2 W Long Sleeve Jersey</v>
      </c>
      <c r="D423" s="87">
        <f t="shared" si="240"/>
        <v>85</v>
      </c>
      <c r="E423" s="87">
        <f t="shared" si="241"/>
        <v>170</v>
      </c>
      <c r="F423" s="4" t="str">
        <f t="shared" si="242"/>
        <v>winter sky</v>
      </c>
      <c r="G423" s="327"/>
      <c r="H423" s="65"/>
      <c r="I423" s="9"/>
      <c r="J423" s="9"/>
      <c r="K423" s="9"/>
      <c r="L423" s="9"/>
      <c r="M423" s="19"/>
      <c r="N423" s="19"/>
      <c r="O423" s="10"/>
      <c r="P423" s="188">
        <f t="shared" si="243"/>
        <v>0</v>
      </c>
      <c r="Q423" s="221">
        <f t="shared" si="244"/>
        <v>0</v>
      </c>
      <c r="R423" s="43"/>
      <c r="S423" s="25"/>
      <c r="T423" s="25"/>
    </row>
    <row r="424" spans="1:20" x14ac:dyDescent="0.25">
      <c r="A424" s="28"/>
      <c r="B424" s="115" t="s">
        <v>1043</v>
      </c>
      <c r="C424" s="26" t="str">
        <f t="shared" si="239"/>
        <v>Espresso 2 W Long Sleeve Jersey</v>
      </c>
      <c r="D424" s="87">
        <f t="shared" si="240"/>
        <v>85</v>
      </c>
      <c r="E424" s="87">
        <f t="shared" si="241"/>
        <v>170</v>
      </c>
      <c r="F424" s="4" t="str">
        <f t="shared" si="242"/>
        <v>ultraviolet</v>
      </c>
      <c r="G424" s="327"/>
      <c r="H424" s="65"/>
      <c r="I424" s="9"/>
      <c r="J424" s="9"/>
      <c r="K424" s="9"/>
      <c r="L424" s="9"/>
      <c r="M424" s="19"/>
      <c r="N424" s="19"/>
      <c r="O424" s="10"/>
      <c r="P424" s="188">
        <f t="shared" si="243"/>
        <v>0</v>
      </c>
      <c r="Q424" s="221">
        <f t="shared" si="244"/>
        <v>0</v>
      </c>
      <c r="R424" s="43"/>
      <c r="S424" s="25"/>
      <c r="T424" s="25"/>
    </row>
    <row r="425" spans="1:20" ht="15.75" thickBot="1" x14ac:dyDescent="0.3">
      <c r="A425" s="28"/>
      <c r="B425" s="116" t="s">
        <v>1044</v>
      </c>
      <c r="C425" s="89" t="str">
        <f t="shared" si="239"/>
        <v>Espresso 2 W Long Sleeve Jersey</v>
      </c>
      <c r="D425" s="90">
        <f t="shared" si="240"/>
        <v>85</v>
      </c>
      <c r="E425" s="90">
        <f t="shared" si="241"/>
        <v>170</v>
      </c>
      <c r="F425" s="82" t="str">
        <f t="shared" si="242"/>
        <v>mango mojito</v>
      </c>
      <c r="G425" s="327"/>
      <c r="H425" s="66"/>
      <c r="I425" s="11"/>
      <c r="J425" s="11"/>
      <c r="K425" s="11"/>
      <c r="L425" s="11"/>
      <c r="M425" s="18"/>
      <c r="N425" s="18"/>
      <c r="O425" s="99"/>
      <c r="P425" s="191">
        <f t="shared" si="243"/>
        <v>0</v>
      </c>
      <c r="Q425" s="222">
        <f t="shared" si="244"/>
        <v>0</v>
      </c>
      <c r="R425" s="43"/>
      <c r="S425" s="25"/>
      <c r="T425" s="25"/>
    </row>
    <row r="426" spans="1:20" x14ac:dyDescent="0.25">
      <c r="A426" s="28"/>
      <c r="B426" s="107" t="s">
        <v>1045</v>
      </c>
      <c r="C426" s="81" t="str">
        <f t="shared" si="239"/>
        <v>Anima Flow Jersey</v>
      </c>
      <c r="D426" s="84">
        <f t="shared" si="240"/>
        <v>62.5</v>
      </c>
      <c r="E426" s="84">
        <f t="shared" si="241"/>
        <v>125</v>
      </c>
      <c r="F426" s="81" t="str">
        <f t="shared" si="242"/>
        <v>black/white</v>
      </c>
      <c r="G426" s="85"/>
      <c r="H426" s="64"/>
      <c r="I426" s="8"/>
      <c r="J426" s="8"/>
      <c r="K426" s="8"/>
      <c r="L426" s="8"/>
      <c r="M426" s="17"/>
      <c r="N426" s="17"/>
      <c r="O426" s="98"/>
      <c r="P426" s="190">
        <f t="shared" si="243"/>
        <v>0</v>
      </c>
      <c r="Q426" s="220">
        <f t="shared" si="244"/>
        <v>0</v>
      </c>
      <c r="R426" s="43"/>
      <c r="S426" s="25"/>
      <c r="T426" s="25"/>
    </row>
    <row r="427" spans="1:20" x14ac:dyDescent="0.25">
      <c r="A427" s="28"/>
      <c r="B427" s="115" t="s">
        <v>1046</v>
      </c>
      <c r="C427" s="26" t="str">
        <f t="shared" si="239"/>
        <v>Anima Flow Jersey</v>
      </c>
      <c r="D427" s="87">
        <f t="shared" si="240"/>
        <v>62.5</v>
      </c>
      <c r="E427" s="87">
        <f t="shared" si="241"/>
        <v>125</v>
      </c>
      <c r="F427" s="4" t="str">
        <f t="shared" si="242"/>
        <v>rosa giro/mango mojito</v>
      </c>
      <c r="G427" s="327"/>
      <c r="H427" s="65"/>
      <c r="I427" s="9"/>
      <c r="J427" s="9"/>
      <c r="K427" s="9"/>
      <c r="L427" s="9"/>
      <c r="M427" s="19"/>
      <c r="N427" s="19"/>
      <c r="O427" s="10"/>
      <c r="P427" s="188">
        <f t="shared" si="243"/>
        <v>0</v>
      </c>
      <c r="Q427" s="221">
        <f t="shared" si="244"/>
        <v>0</v>
      </c>
      <c r="R427" s="43"/>
      <c r="S427" s="25"/>
      <c r="T427" s="25"/>
    </row>
    <row r="428" spans="1:20" x14ac:dyDescent="0.25">
      <c r="A428" s="28"/>
      <c r="B428" s="115" t="s">
        <v>1047</v>
      </c>
      <c r="C428" s="26" t="str">
        <f t="shared" si="239"/>
        <v>Anima Flow Jersey</v>
      </c>
      <c r="D428" s="87">
        <f t="shared" si="240"/>
        <v>62.5</v>
      </c>
      <c r="E428" s="87">
        <f t="shared" si="241"/>
        <v>125</v>
      </c>
      <c r="F428" s="4" t="str">
        <f t="shared" si="242"/>
        <v>kelly green/black</v>
      </c>
      <c r="G428" s="327"/>
      <c r="H428" s="65"/>
      <c r="I428" s="9"/>
      <c r="J428" s="9"/>
      <c r="K428" s="9"/>
      <c r="L428" s="9"/>
      <c r="M428" s="19"/>
      <c r="N428" s="19"/>
      <c r="O428" s="10"/>
      <c r="P428" s="188">
        <f t="shared" si="243"/>
        <v>0</v>
      </c>
      <c r="Q428" s="221">
        <f t="shared" si="244"/>
        <v>0</v>
      </c>
      <c r="R428" s="43"/>
      <c r="S428" s="25"/>
      <c r="T428" s="25"/>
    </row>
    <row r="429" spans="1:20" x14ac:dyDescent="0.25">
      <c r="A429" s="28"/>
      <c r="B429" s="115" t="s">
        <v>1048</v>
      </c>
      <c r="C429" s="26" t="str">
        <f t="shared" si="239"/>
        <v>Anima Flow Jersey</v>
      </c>
      <c r="D429" s="87">
        <f t="shared" si="240"/>
        <v>62.5</v>
      </c>
      <c r="E429" s="87">
        <f t="shared" si="241"/>
        <v>125</v>
      </c>
      <c r="F429" s="4" t="str">
        <f t="shared" si="242"/>
        <v>brilliant pink/hibiscus</v>
      </c>
      <c r="G429" s="327"/>
      <c r="H429" s="65"/>
      <c r="I429" s="9"/>
      <c r="J429" s="9"/>
      <c r="K429" s="9"/>
      <c r="L429" s="9"/>
      <c r="M429" s="19"/>
      <c r="N429" s="19"/>
      <c r="O429" s="10"/>
      <c r="P429" s="188">
        <f t="shared" si="243"/>
        <v>0</v>
      </c>
      <c r="Q429" s="221">
        <f t="shared" si="244"/>
        <v>0</v>
      </c>
      <c r="R429" s="43"/>
      <c r="S429" s="25"/>
      <c r="T429" s="25"/>
    </row>
    <row r="430" spans="1:20" x14ac:dyDescent="0.25">
      <c r="A430" s="28"/>
      <c r="B430" s="115" t="s">
        <v>1049</v>
      </c>
      <c r="C430" s="26" t="str">
        <f t="shared" si="239"/>
        <v>Anima Flow Jersey</v>
      </c>
      <c r="D430" s="87">
        <f t="shared" si="240"/>
        <v>62.5</v>
      </c>
      <c r="E430" s="87">
        <f t="shared" si="241"/>
        <v>125</v>
      </c>
      <c r="F430" s="4" t="str">
        <f t="shared" si="242"/>
        <v>ultraviolet/purple mist</v>
      </c>
      <c r="G430" s="327"/>
      <c r="H430" s="65"/>
      <c r="I430" s="9"/>
      <c r="J430" s="9"/>
      <c r="K430" s="9"/>
      <c r="L430" s="9"/>
      <c r="M430" s="19"/>
      <c r="N430" s="19"/>
      <c r="O430" s="10"/>
      <c r="P430" s="188">
        <f t="shared" si="243"/>
        <v>0</v>
      </c>
      <c r="Q430" s="221">
        <f t="shared" si="244"/>
        <v>0</v>
      </c>
      <c r="R430" s="43"/>
      <c r="S430" s="25"/>
      <c r="T430" s="25"/>
    </row>
    <row r="431" spans="1:20" ht="15.75" thickBot="1" x14ac:dyDescent="0.3">
      <c r="A431" s="28"/>
      <c r="B431" s="116" t="s">
        <v>1050</v>
      </c>
      <c r="C431" s="89" t="str">
        <f t="shared" si="239"/>
        <v>Anima Flow Jersey</v>
      </c>
      <c r="D431" s="90">
        <f t="shared" si="240"/>
        <v>62.5</v>
      </c>
      <c r="E431" s="90">
        <f t="shared" si="241"/>
        <v>125</v>
      </c>
      <c r="F431" s="82" t="str">
        <f t="shared" si="242"/>
        <v>mango mojito/violet pink</v>
      </c>
      <c r="G431" s="91"/>
      <c r="H431" s="66"/>
      <c r="I431" s="11"/>
      <c r="J431" s="11"/>
      <c r="K431" s="11"/>
      <c r="L431" s="11"/>
      <c r="M431" s="18"/>
      <c r="N431" s="18"/>
      <c r="O431" s="99"/>
      <c r="P431" s="191">
        <f t="shared" si="243"/>
        <v>0</v>
      </c>
      <c r="Q431" s="222">
        <f t="shared" si="244"/>
        <v>0</v>
      </c>
      <c r="R431" s="43"/>
      <c r="S431" s="25"/>
      <c r="T431" s="25"/>
    </row>
    <row r="432" spans="1:20" x14ac:dyDescent="0.25">
      <c r="A432" s="28"/>
      <c r="B432" s="107" t="s">
        <v>1051</v>
      </c>
      <c r="C432" s="81" t="str">
        <f t="shared" si="239"/>
        <v>Anima Flow Sleeveless</v>
      </c>
      <c r="D432" s="84">
        <f t="shared" si="240"/>
        <v>62.5</v>
      </c>
      <c r="E432" s="84">
        <f t="shared" si="241"/>
        <v>125</v>
      </c>
      <c r="F432" s="81" t="str">
        <f t="shared" si="242"/>
        <v>black/white</v>
      </c>
      <c r="G432" s="85"/>
      <c r="H432" s="64"/>
      <c r="I432" s="8"/>
      <c r="J432" s="8"/>
      <c r="K432" s="8"/>
      <c r="L432" s="8"/>
      <c r="M432" s="17"/>
      <c r="N432" s="17"/>
      <c r="O432" s="98"/>
      <c r="P432" s="190">
        <f t="shared" si="243"/>
        <v>0</v>
      </c>
      <c r="Q432" s="220">
        <f t="shared" si="244"/>
        <v>0</v>
      </c>
      <c r="R432" s="43"/>
      <c r="S432" s="25"/>
      <c r="T432" s="25"/>
    </row>
    <row r="433" spans="1:20" x14ac:dyDescent="0.25">
      <c r="A433" s="28"/>
      <c r="B433" s="115" t="s">
        <v>1052</v>
      </c>
      <c r="C433" s="26" t="str">
        <f t="shared" ref="C433:C451" si="245">VLOOKUP(INT(MID(B433,2,LEN(B433)-4)),StyleInfo,8,FALSE)</f>
        <v>Anima Flow Sleeveless</v>
      </c>
      <c r="D433" s="87">
        <f t="shared" ref="D433:D451" si="246">VLOOKUP(INT(MID(B433,2,LEN(B433)-4)),StyleInfo,3,FALSE)</f>
        <v>62.5</v>
      </c>
      <c r="E433" s="87">
        <f t="shared" ref="E433:E451" si="247">VLOOKUP(INT(MID(B433,2,LEN(B433)-4)),StyleInfo,4,FALSE)</f>
        <v>125</v>
      </c>
      <c r="F433" s="4" t="str">
        <f t="shared" ref="F433:F451" si="248">VLOOKUP(B433,ColorLookup,10,FALSE)</f>
        <v>kelly green/black</v>
      </c>
      <c r="G433" s="327"/>
      <c r="H433" s="65"/>
      <c r="I433" s="9"/>
      <c r="J433" s="9"/>
      <c r="K433" s="9"/>
      <c r="L433" s="9"/>
      <c r="M433" s="19"/>
      <c r="N433" s="19"/>
      <c r="O433" s="10"/>
      <c r="P433" s="188">
        <f t="shared" si="243"/>
        <v>0</v>
      </c>
      <c r="Q433" s="221">
        <f t="shared" si="244"/>
        <v>0</v>
      </c>
      <c r="R433" s="43"/>
      <c r="S433" s="25"/>
      <c r="T433" s="25"/>
    </row>
    <row r="434" spans="1:20" x14ac:dyDescent="0.25">
      <c r="A434" s="28"/>
      <c r="B434" s="115" t="s">
        <v>1053</v>
      </c>
      <c r="C434" s="26" t="str">
        <f t="shared" si="245"/>
        <v>Anima Flow Sleeveless</v>
      </c>
      <c r="D434" s="87">
        <f t="shared" si="246"/>
        <v>62.5</v>
      </c>
      <c r="E434" s="87">
        <f t="shared" si="247"/>
        <v>125</v>
      </c>
      <c r="F434" s="4" t="str">
        <f t="shared" si="248"/>
        <v>ultraviolet/purple mist</v>
      </c>
      <c r="G434" s="327"/>
      <c r="H434" s="65"/>
      <c r="I434" s="9"/>
      <c r="J434" s="9"/>
      <c r="K434" s="9"/>
      <c r="L434" s="9"/>
      <c r="M434" s="19"/>
      <c r="N434" s="19"/>
      <c r="O434" s="10"/>
      <c r="P434" s="188">
        <f t="shared" si="243"/>
        <v>0</v>
      </c>
      <c r="Q434" s="221">
        <f t="shared" si="244"/>
        <v>0</v>
      </c>
      <c r="R434" s="43"/>
      <c r="S434" s="25"/>
      <c r="T434" s="25"/>
    </row>
    <row r="435" spans="1:20" ht="15.75" thickBot="1" x14ac:dyDescent="0.3">
      <c r="A435" s="28"/>
      <c r="B435" s="116" t="s">
        <v>1054</v>
      </c>
      <c r="C435" s="89" t="str">
        <f t="shared" si="245"/>
        <v>Anima Flow Sleeveless</v>
      </c>
      <c r="D435" s="90">
        <f t="shared" si="246"/>
        <v>62.5</v>
      </c>
      <c r="E435" s="90">
        <f t="shared" si="247"/>
        <v>125</v>
      </c>
      <c r="F435" s="82" t="str">
        <f t="shared" si="248"/>
        <v>mango mojito/violet pink</v>
      </c>
      <c r="G435" s="91"/>
      <c r="H435" s="66"/>
      <c r="I435" s="11"/>
      <c r="J435" s="11"/>
      <c r="K435" s="11"/>
      <c r="L435" s="11"/>
      <c r="M435" s="18"/>
      <c r="N435" s="18"/>
      <c r="O435" s="99"/>
      <c r="P435" s="191">
        <f t="shared" si="243"/>
        <v>0</v>
      </c>
      <c r="Q435" s="222">
        <f t="shared" si="244"/>
        <v>0</v>
      </c>
      <c r="R435" s="43"/>
      <c r="S435" s="25"/>
      <c r="T435" s="25"/>
    </row>
    <row r="436" spans="1:20" x14ac:dyDescent="0.25">
      <c r="A436" s="28"/>
      <c r="B436" s="107" t="s">
        <v>1055</v>
      </c>
      <c r="C436" s="81" t="str">
        <f t="shared" si="245"/>
        <v>Cosmic Vortex Jersey</v>
      </c>
      <c r="D436" s="84">
        <f t="shared" si="246"/>
        <v>65</v>
      </c>
      <c r="E436" s="84">
        <f t="shared" si="247"/>
        <v>130</v>
      </c>
      <c r="F436" s="81" t="str">
        <f t="shared" si="248"/>
        <v>gray</v>
      </c>
      <c r="G436" s="85"/>
      <c r="H436" s="64"/>
      <c r="I436" s="8"/>
      <c r="J436" s="8"/>
      <c r="K436" s="8"/>
      <c r="L436" s="8"/>
      <c r="M436" s="17"/>
      <c r="N436" s="17"/>
      <c r="O436" s="98"/>
      <c r="P436" s="190">
        <f t="shared" si="243"/>
        <v>0</v>
      </c>
      <c r="Q436" s="220">
        <f t="shared" si="244"/>
        <v>0</v>
      </c>
      <c r="R436" s="43"/>
      <c r="S436" s="25"/>
      <c r="T436" s="25"/>
    </row>
    <row r="437" spans="1:20" x14ac:dyDescent="0.25">
      <c r="A437" s="28"/>
      <c r="B437" s="115" t="s">
        <v>1056</v>
      </c>
      <c r="C437" s="26" t="str">
        <f t="shared" si="245"/>
        <v>Cosmic Vortex Jersey</v>
      </c>
      <c r="D437" s="87">
        <f t="shared" si="246"/>
        <v>65</v>
      </c>
      <c r="E437" s="87">
        <f t="shared" si="247"/>
        <v>130</v>
      </c>
      <c r="F437" s="4" t="str">
        <f t="shared" si="248"/>
        <v>multicolor violet blue</v>
      </c>
      <c r="G437" s="327"/>
      <c r="H437" s="65"/>
      <c r="I437" s="9"/>
      <c r="J437" s="9"/>
      <c r="K437" s="9"/>
      <c r="L437" s="9"/>
      <c r="M437" s="19"/>
      <c r="N437" s="19"/>
      <c r="O437" s="10"/>
      <c r="P437" s="188">
        <f t="shared" si="243"/>
        <v>0</v>
      </c>
      <c r="Q437" s="221">
        <f t="shared" si="244"/>
        <v>0</v>
      </c>
      <c r="R437" s="43"/>
      <c r="S437" s="25"/>
      <c r="T437" s="25"/>
    </row>
    <row r="438" spans="1:20" x14ac:dyDescent="0.25">
      <c r="A438" s="28"/>
      <c r="B438" s="115" t="s">
        <v>1057</v>
      </c>
      <c r="C438" s="26" t="str">
        <f t="shared" si="245"/>
        <v>Cosmic Vortex Jersey</v>
      </c>
      <c r="D438" s="87">
        <f t="shared" si="246"/>
        <v>65</v>
      </c>
      <c r="E438" s="87">
        <f t="shared" si="247"/>
        <v>130</v>
      </c>
      <c r="F438" s="4" t="str">
        <f t="shared" si="248"/>
        <v>multicolor pink green</v>
      </c>
      <c r="G438" s="327"/>
      <c r="H438" s="65"/>
      <c r="I438" s="9"/>
      <c r="J438" s="9"/>
      <c r="K438" s="9"/>
      <c r="L438" s="9"/>
      <c r="M438" s="19"/>
      <c r="N438" s="19"/>
      <c r="O438" s="10"/>
      <c r="P438" s="188">
        <f t="shared" si="243"/>
        <v>0</v>
      </c>
      <c r="Q438" s="221">
        <f t="shared" si="244"/>
        <v>0</v>
      </c>
      <c r="R438" s="43"/>
      <c r="S438" s="25"/>
      <c r="T438" s="25"/>
    </row>
    <row r="439" spans="1:20" ht="15.75" thickBot="1" x14ac:dyDescent="0.3">
      <c r="A439" s="28"/>
      <c r="B439" s="116" t="s">
        <v>1058</v>
      </c>
      <c r="C439" s="89" t="str">
        <f t="shared" si="245"/>
        <v>Cosmic Vortex Jersey</v>
      </c>
      <c r="D439" s="90">
        <f t="shared" si="246"/>
        <v>65</v>
      </c>
      <c r="E439" s="90">
        <f t="shared" si="247"/>
        <v>130</v>
      </c>
      <c r="F439" s="82" t="str">
        <f t="shared" si="248"/>
        <v>multicolor ultraviolet rose</v>
      </c>
      <c r="G439" s="91"/>
      <c r="H439" s="66"/>
      <c r="I439" s="11"/>
      <c r="J439" s="11"/>
      <c r="K439" s="11"/>
      <c r="L439" s="11"/>
      <c r="M439" s="18"/>
      <c r="N439" s="18"/>
      <c r="O439" s="99"/>
      <c r="P439" s="191">
        <f t="shared" si="243"/>
        <v>0</v>
      </c>
      <c r="Q439" s="222">
        <f t="shared" si="244"/>
        <v>0</v>
      </c>
      <c r="R439" s="43"/>
      <c r="S439" s="25"/>
      <c r="T439" s="25"/>
    </row>
    <row r="440" spans="1:20" x14ac:dyDescent="0.25">
      <c r="A440" s="28"/>
      <c r="B440" s="107" t="s">
        <v>1061</v>
      </c>
      <c r="C440" s="81" t="str">
        <f t="shared" si="245"/>
        <v>Comfort Travel Mesh Top</v>
      </c>
      <c r="D440" s="84">
        <f t="shared" si="246"/>
        <v>35</v>
      </c>
      <c r="E440" s="84">
        <f t="shared" si="247"/>
        <v>70</v>
      </c>
      <c r="F440" s="81" t="str">
        <f t="shared" si="248"/>
        <v>black</v>
      </c>
      <c r="G440" s="85"/>
      <c r="H440" s="64"/>
      <c r="I440" s="8"/>
      <c r="J440" s="8"/>
      <c r="K440" s="8"/>
      <c r="L440" s="8"/>
      <c r="M440" s="17"/>
      <c r="N440" s="17"/>
      <c r="O440" s="98"/>
      <c r="P440" s="190">
        <f t="shared" si="243"/>
        <v>0</v>
      </c>
      <c r="Q440" s="220">
        <f t="shared" si="244"/>
        <v>0</v>
      </c>
      <c r="R440" s="43"/>
      <c r="S440" s="25"/>
      <c r="T440" s="25"/>
    </row>
    <row r="441" spans="1:20" x14ac:dyDescent="0.25">
      <c r="A441" s="28"/>
      <c r="B441" s="115" t="s">
        <v>1062</v>
      </c>
      <c r="C441" s="26" t="str">
        <f t="shared" si="245"/>
        <v>Comfort Travel Mesh Top</v>
      </c>
      <c r="D441" s="87">
        <f t="shared" si="246"/>
        <v>35</v>
      </c>
      <c r="E441" s="87">
        <f t="shared" si="247"/>
        <v>70</v>
      </c>
      <c r="F441" s="4" t="str">
        <f t="shared" si="248"/>
        <v>silver moon</v>
      </c>
      <c r="G441" s="327"/>
      <c r="H441" s="65"/>
      <c r="I441" s="9"/>
      <c r="J441" s="9"/>
      <c r="K441" s="9"/>
      <c r="L441" s="9"/>
      <c r="M441" s="19"/>
      <c r="N441" s="19"/>
      <c r="O441" s="10"/>
      <c r="P441" s="188">
        <f t="shared" si="243"/>
        <v>0</v>
      </c>
      <c r="Q441" s="221">
        <f t="shared" si="244"/>
        <v>0</v>
      </c>
      <c r="R441" s="43"/>
      <c r="S441" s="25"/>
      <c r="T441" s="25"/>
    </row>
    <row r="442" spans="1:20" ht="15.75" thickBot="1" x14ac:dyDescent="0.3">
      <c r="A442" s="28"/>
      <c r="B442" s="116" t="s">
        <v>1063</v>
      </c>
      <c r="C442" s="89" t="str">
        <f t="shared" si="245"/>
        <v>Comfort Travel Mesh Top</v>
      </c>
      <c r="D442" s="90">
        <f t="shared" si="246"/>
        <v>35</v>
      </c>
      <c r="E442" s="90">
        <f t="shared" si="247"/>
        <v>70</v>
      </c>
      <c r="F442" s="82" t="str">
        <f t="shared" si="248"/>
        <v>faded rose</v>
      </c>
      <c r="G442" s="91"/>
      <c r="H442" s="66"/>
      <c r="I442" s="11"/>
      <c r="J442" s="11"/>
      <c r="K442" s="11"/>
      <c r="L442" s="11"/>
      <c r="M442" s="18"/>
      <c r="N442" s="18"/>
      <c r="O442" s="99"/>
      <c r="P442" s="191">
        <f t="shared" si="243"/>
        <v>0</v>
      </c>
      <c r="Q442" s="222">
        <f t="shared" si="244"/>
        <v>0</v>
      </c>
      <c r="R442" s="43"/>
      <c r="S442" s="25"/>
      <c r="T442" s="25"/>
    </row>
    <row r="443" spans="1:20" x14ac:dyDescent="0.25">
      <c r="A443" s="28"/>
      <c r="B443" s="107" t="s">
        <v>1024</v>
      </c>
      <c r="C443" s="81" t="str">
        <f t="shared" si="245"/>
        <v>Climber's A/C W Jersey</v>
      </c>
      <c r="D443" s="84">
        <f t="shared" si="246"/>
        <v>77.5</v>
      </c>
      <c r="E443" s="84">
        <f t="shared" si="247"/>
        <v>155</v>
      </c>
      <c r="F443" s="81" t="str">
        <f t="shared" si="248"/>
        <v>belgian blue/neon cobalt-silver gray</v>
      </c>
      <c r="G443" s="85"/>
      <c r="H443" s="64"/>
      <c r="I443" s="8"/>
      <c r="J443" s="8"/>
      <c r="K443" s="8"/>
      <c r="L443" s="8"/>
      <c r="M443" s="17"/>
      <c r="N443" s="17"/>
      <c r="O443" s="98"/>
      <c r="P443" s="190">
        <f t="shared" ref="P443:P444" si="249">SUM(G443:N443)</f>
        <v>0</v>
      </c>
      <c r="Q443" s="220">
        <f t="shared" ref="Q443:Q444" si="250">P443*D443</f>
        <v>0</v>
      </c>
      <c r="R443" s="43"/>
      <c r="S443" s="25"/>
      <c r="T443" s="25"/>
    </row>
    <row r="444" spans="1:20" ht="15.75" thickBot="1" x14ac:dyDescent="0.3">
      <c r="A444" s="28"/>
      <c r="B444" s="116" t="s">
        <v>1025</v>
      </c>
      <c r="C444" s="89" t="str">
        <f t="shared" si="245"/>
        <v>Climber's A/C W Jersey</v>
      </c>
      <c r="D444" s="90">
        <f t="shared" si="246"/>
        <v>77.5</v>
      </c>
      <c r="E444" s="90">
        <f t="shared" si="247"/>
        <v>155</v>
      </c>
      <c r="F444" s="82" t="str">
        <f t="shared" si="248"/>
        <v>ultraviolet/purple mist-pink</v>
      </c>
      <c r="G444" s="91"/>
      <c r="H444" s="66"/>
      <c r="I444" s="11"/>
      <c r="J444" s="11"/>
      <c r="K444" s="11"/>
      <c r="L444" s="11"/>
      <c r="M444" s="18"/>
      <c r="N444" s="18"/>
      <c r="O444" s="99"/>
      <c r="P444" s="191">
        <f t="shared" si="249"/>
        <v>0</v>
      </c>
      <c r="Q444" s="222">
        <f t="shared" si="250"/>
        <v>0</v>
      </c>
      <c r="R444" s="43"/>
      <c r="S444" s="25"/>
      <c r="T444" s="25"/>
    </row>
    <row r="445" spans="1:20" x14ac:dyDescent="0.25">
      <c r="A445" s="28"/>
      <c r="B445" s="107" t="s">
        <v>1059</v>
      </c>
      <c r="C445" s="81" t="str">
        <f t="shared" si="245"/>
        <v>UPF W Jersey</v>
      </c>
      <c r="D445" s="84">
        <f t="shared" si="246"/>
        <v>85</v>
      </c>
      <c r="E445" s="84">
        <f t="shared" si="247"/>
        <v>170</v>
      </c>
      <c r="F445" s="81" t="str">
        <f t="shared" si="248"/>
        <v>winter sky/violet pink</v>
      </c>
      <c r="G445" s="85"/>
      <c r="H445" s="64"/>
      <c r="I445" s="8"/>
      <c r="J445" s="8"/>
      <c r="K445" s="8"/>
      <c r="L445" s="8"/>
      <c r="M445" s="17"/>
      <c r="N445" s="17"/>
      <c r="O445" s="98"/>
      <c r="P445" s="190">
        <f t="shared" ref="P445" si="251">SUM(G445:N445)</f>
        <v>0</v>
      </c>
      <c r="Q445" s="220">
        <f>P445*D445</f>
        <v>0</v>
      </c>
      <c r="R445" s="43"/>
      <c r="S445" s="25"/>
      <c r="T445" s="25"/>
    </row>
    <row r="446" spans="1:20" ht="15.75" thickBot="1" x14ac:dyDescent="0.3">
      <c r="A446" s="28"/>
      <c r="B446" s="116" t="s">
        <v>1060</v>
      </c>
      <c r="C446" s="89" t="str">
        <f t="shared" si="245"/>
        <v>UPF W Jersey</v>
      </c>
      <c r="D446" s="90">
        <f t="shared" si="246"/>
        <v>85</v>
      </c>
      <c r="E446" s="90">
        <f t="shared" si="247"/>
        <v>170</v>
      </c>
      <c r="F446" s="82" t="str">
        <f t="shared" si="248"/>
        <v>mango mojito/ultraviolet</v>
      </c>
      <c r="G446" s="91"/>
      <c r="H446" s="66"/>
      <c r="I446" s="11"/>
      <c r="J446" s="11"/>
      <c r="K446" s="11"/>
      <c r="L446" s="11"/>
      <c r="M446" s="18"/>
      <c r="N446" s="18"/>
      <c r="O446" s="99"/>
      <c r="P446" s="191">
        <f>SUM(G446:N446)</f>
        <v>0</v>
      </c>
      <c r="Q446" s="222">
        <f>P446*D446</f>
        <v>0</v>
      </c>
      <c r="R446" s="43"/>
      <c r="S446" s="25"/>
      <c r="T446" s="25"/>
    </row>
    <row r="447" spans="1:20" x14ac:dyDescent="0.25">
      <c r="A447" s="28"/>
      <c r="B447" s="107" t="s">
        <v>1073</v>
      </c>
      <c r="C447" s="81" t="str">
        <f t="shared" si="245"/>
        <v>Unlimited Pro 2 W Jersey</v>
      </c>
      <c r="D447" s="84">
        <f t="shared" si="246"/>
        <v>115</v>
      </c>
      <c r="E447" s="84">
        <f t="shared" si="247"/>
        <v>230</v>
      </c>
      <c r="F447" s="81" t="str">
        <f t="shared" si="248"/>
        <v>forest green/elmwood/vivid orange</v>
      </c>
      <c r="G447" s="85"/>
      <c r="H447" s="64"/>
      <c r="I447" s="8"/>
      <c r="J447" s="8"/>
      <c r="K447" s="8"/>
      <c r="L447" s="8"/>
      <c r="M447" s="17"/>
      <c r="N447" s="17"/>
      <c r="O447" s="98"/>
      <c r="P447" s="190">
        <f t="shared" ref="P447:P448" si="252">SUM(G447:N447)</f>
        <v>0</v>
      </c>
      <c r="Q447" s="220">
        <f>P447*D447</f>
        <v>0</v>
      </c>
      <c r="R447" s="43"/>
      <c r="S447" s="25"/>
      <c r="T447" s="25"/>
    </row>
    <row r="448" spans="1:20" ht="15.75" thickBot="1" x14ac:dyDescent="0.3">
      <c r="A448" s="28"/>
      <c r="B448" s="116" t="s">
        <v>1074</v>
      </c>
      <c r="C448" s="89" t="str">
        <f t="shared" si="245"/>
        <v>Unlimited Pro 2 W Jersey</v>
      </c>
      <c r="D448" s="90">
        <f t="shared" si="246"/>
        <v>115</v>
      </c>
      <c r="E448" s="90">
        <f t="shared" si="247"/>
        <v>230</v>
      </c>
      <c r="F448" s="82" t="str">
        <f t="shared" si="248"/>
        <v>paprika</v>
      </c>
      <c r="G448" s="91"/>
      <c r="H448" s="66"/>
      <c r="I448" s="11"/>
      <c r="J448" s="11"/>
      <c r="K448" s="11"/>
      <c r="L448" s="11"/>
      <c r="M448" s="18"/>
      <c r="N448" s="18"/>
      <c r="O448" s="99"/>
      <c r="P448" s="191">
        <f t="shared" si="252"/>
        <v>0</v>
      </c>
      <c r="Q448" s="222">
        <f>P448*D448</f>
        <v>0</v>
      </c>
      <c r="R448" s="43"/>
      <c r="S448" s="25"/>
      <c r="T448" s="25"/>
    </row>
    <row r="449" spans="1:20" x14ac:dyDescent="0.25">
      <c r="A449" s="28"/>
      <c r="B449" s="107" t="s">
        <v>1064</v>
      </c>
      <c r="C449" s="81" t="str">
        <f t="shared" si="245"/>
        <v>Unlimited 2 W Jersey</v>
      </c>
      <c r="D449" s="84">
        <f t="shared" si="246"/>
        <v>75</v>
      </c>
      <c r="E449" s="84">
        <f t="shared" si="247"/>
        <v>150</v>
      </c>
      <c r="F449" s="81" t="str">
        <f t="shared" si="248"/>
        <v>elmwood/rosa giro-light pink</v>
      </c>
      <c r="G449" s="85"/>
      <c r="H449" s="64"/>
      <c r="I449" s="8"/>
      <c r="J449" s="8"/>
      <c r="K449" s="8"/>
      <c r="L449" s="8"/>
      <c r="M449" s="17"/>
      <c r="N449" s="17"/>
      <c r="O449" s="98"/>
      <c r="P449" s="190">
        <f t="shared" ref="P449:P451" si="253">SUM(G449:N449)</f>
        <v>0</v>
      </c>
      <c r="Q449" s="220">
        <f t="shared" ref="Q449:Q451" si="254">P449*D449</f>
        <v>0</v>
      </c>
      <c r="R449" s="43"/>
      <c r="S449" s="25"/>
      <c r="T449" s="25"/>
    </row>
    <row r="450" spans="1:20" x14ac:dyDescent="0.25">
      <c r="A450" s="28"/>
      <c r="B450" s="115" t="s">
        <v>1065</v>
      </c>
      <c r="C450" s="26" t="str">
        <f t="shared" si="245"/>
        <v>Unlimited 2 W Jersey</v>
      </c>
      <c r="D450" s="87">
        <f t="shared" si="246"/>
        <v>75</v>
      </c>
      <c r="E450" s="87">
        <f t="shared" si="247"/>
        <v>150</v>
      </c>
      <c r="F450" s="4" t="str">
        <f t="shared" si="248"/>
        <v>neon cobalt/purple mist-light yellow</v>
      </c>
      <c r="G450" s="327"/>
      <c r="H450" s="65"/>
      <c r="I450" s="9"/>
      <c r="J450" s="9"/>
      <c r="K450" s="9"/>
      <c r="L450" s="9"/>
      <c r="M450" s="19"/>
      <c r="N450" s="19"/>
      <c r="O450" s="10"/>
      <c r="P450" s="188">
        <f t="shared" si="253"/>
        <v>0</v>
      </c>
      <c r="Q450" s="221">
        <f t="shared" si="254"/>
        <v>0</v>
      </c>
      <c r="R450" s="43"/>
      <c r="S450" s="25"/>
      <c r="T450" s="25"/>
    </row>
    <row r="451" spans="1:20" ht="15.75" thickBot="1" x14ac:dyDescent="0.3">
      <c r="A451" s="28"/>
      <c r="B451" s="116" t="s">
        <v>1066</v>
      </c>
      <c r="C451" s="89" t="str">
        <f t="shared" si="245"/>
        <v>Unlimited 2 W Jersey</v>
      </c>
      <c r="D451" s="90">
        <f t="shared" si="246"/>
        <v>75</v>
      </c>
      <c r="E451" s="90">
        <f t="shared" si="247"/>
        <v>150</v>
      </c>
      <c r="F451" s="82" t="str">
        <f t="shared" si="248"/>
        <v>paprika/vivid orange-winter sky</v>
      </c>
      <c r="G451" s="91"/>
      <c r="H451" s="66"/>
      <c r="I451" s="11"/>
      <c r="J451" s="11"/>
      <c r="K451" s="11"/>
      <c r="L451" s="11"/>
      <c r="M451" s="18"/>
      <c r="N451" s="18"/>
      <c r="O451" s="99"/>
      <c r="P451" s="191">
        <f t="shared" si="253"/>
        <v>0</v>
      </c>
      <c r="Q451" s="222">
        <f t="shared" si="254"/>
        <v>0</v>
      </c>
      <c r="R451" s="43"/>
      <c r="S451" s="25"/>
      <c r="T451" s="25"/>
    </row>
    <row r="452" spans="1:20" x14ac:dyDescent="0.25">
      <c r="A452" s="28"/>
      <c r="B452" s="107" t="s">
        <v>1021</v>
      </c>
      <c r="C452" s="81" t="str">
        <f t="shared" ref="C452" si="255">VLOOKUP(INT(MID(B452,2,LEN(B452)-4)),StyleInfo,8,FALSE)</f>
        <v>Espresso Thermal W Jersey</v>
      </c>
      <c r="D452" s="84">
        <f t="shared" ref="D452" si="256">VLOOKUP(INT(MID(B452,2,LEN(B452)-4)),StyleInfo,3,FALSE)</f>
        <v>90</v>
      </c>
      <c r="E452" s="84">
        <f t="shared" ref="E452" si="257">VLOOKUP(INT(MID(B452,2,LEN(B452)-4)),StyleInfo,4,FALSE)</f>
        <v>180</v>
      </c>
      <c r="F452" s="81" t="str">
        <f t="shared" ref="F452" si="258">VLOOKUP(B452,ColorLookup,10,FALSE)</f>
        <v>ivory/silver moon</v>
      </c>
      <c r="G452" s="85"/>
      <c r="H452" s="64"/>
      <c r="I452" s="8"/>
      <c r="J452" s="8"/>
      <c r="K452" s="8"/>
      <c r="L452" s="8"/>
      <c r="M452" s="17"/>
      <c r="N452" s="17"/>
      <c r="O452" s="98"/>
      <c r="P452" s="190">
        <f t="shared" ref="P452:P453" si="259">SUM(G452:N452)</f>
        <v>0</v>
      </c>
      <c r="Q452" s="220">
        <f t="shared" ref="Q452:Q453" si="260">P452*D452</f>
        <v>0</v>
      </c>
      <c r="R452" s="43"/>
      <c r="S452" s="25"/>
      <c r="T452" s="25"/>
    </row>
    <row r="453" spans="1:20" ht="15.75" thickBot="1" x14ac:dyDescent="0.3">
      <c r="A453" s="28"/>
      <c r="B453" s="116" t="s">
        <v>1022</v>
      </c>
      <c r="C453" s="89" t="str">
        <f t="shared" ref="C453" si="261">VLOOKUP(INT(MID(B453,2,LEN(B453)-4)),StyleInfo,8,FALSE)</f>
        <v>Espresso Thermal W Jersey</v>
      </c>
      <c r="D453" s="90">
        <f t="shared" ref="D453" si="262">VLOOKUP(INT(MID(B453,2,LEN(B453)-4)),StyleInfo,3,FALSE)</f>
        <v>90</v>
      </c>
      <c r="E453" s="90">
        <f t="shared" ref="E453" si="263">VLOOKUP(INT(MID(B453,2,LEN(B453)-4)),StyleInfo,4,FALSE)</f>
        <v>180</v>
      </c>
      <c r="F453" s="82" t="str">
        <f t="shared" ref="F453" si="264">VLOOKUP(B453,ColorLookup,10,FALSE)</f>
        <v>light black</v>
      </c>
      <c r="G453" s="91"/>
      <c r="H453" s="66"/>
      <c r="I453" s="11"/>
      <c r="J453" s="11"/>
      <c r="K453" s="11"/>
      <c r="L453" s="11"/>
      <c r="M453" s="18"/>
      <c r="N453" s="18"/>
      <c r="O453" s="99"/>
      <c r="P453" s="191">
        <f t="shared" si="259"/>
        <v>0</v>
      </c>
      <c r="Q453" s="222">
        <f t="shared" si="260"/>
        <v>0</v>
      </c>
      <c r="R453" s="43"/>
      <c r="S453" s="25"/>
      <c r="T453" s="25"/>
    </row>
    <row r="454" spans="1:20" ht="15.75" thickBot="1" x14ac:dyDescent="0.3">
      <c r="A454" s="28"/>
      <c r="B454" s="159"/>
      <c r="C454" s="160"/>
      <c r="D454" s="160"/>
      <c r="E454" s="160"/>
      <c r="F454" s="160"/>
      <c r="G454" s="251"/>
      <c r="H454" s="252"/>
      <c r="I454" s="253" t="s">
        <v>209</v>
      </c>
      <c r="J454" s="253"/>
      <c r="K454" s="253" t="s">
        <v>210</v>
      </c>
      <c r="L454" s="253"/>
      <c r="M454" s="253"/>
      <c r="N454" s="253"/>
      <c r="O454" s="255"/>
      <c r="P454" s="256" t="s">
        <v>195</v>
      </c>
      <c r="Q454" s="257" t="s">
        <v>196</v>
      </c>
      <c r="R454" s="43"/>
      <c r="S454" s="25"/>
      <c r="T454" s="25"/>
    </row>
    <row r="455" spans="1:20" x14ac:dyDescent="0.25">
      <c r="A455" s="28"/>
      <c r="B455" s="107" t="s">
        <v>1070</v>
      </c>
      <c r="C455" s="81" t="str">
        <f>VLOOKUP(INT(MID(B455,2,LEN(B455)-4)),StyleInfo,8,FALSE)</f>
        <v>Comfort Travel Crop Top</v>
      </c>
      <c r="D455" s="84">
        <f>VLOOKUP(INT(MID(B455,2,LEN(B455)-4)),StyleInfo,3,FALSE)</f>
        <v>35</v>
      </c>
      <c r="E455" s="84">
        <f>VLOOKUP(INT(MID(B455,2,LEN(B455)-4)),StyleInfo,4,FALSE)</f>
        <v>70</v>
      </c>
      <c r="F455" s="81" t="str">
        <f>VLOOKUP(B455,ColorLookup,10,FALSE)</f>
        <v>white</v>
      </c>
      <c r="G455" s="85"/>
      <c r="H455" s="17"/>
      <c r="I455" s="8"/>
      <c r="J455" s="17"/>
      <c r="K455" s="8"/>
      <c r="L455" s="17"/>
      <c r="M455" s="17"/>
      <c r="N455" s="17"/>
      <c r="O455" s="98"/>
      <c r="P455" s="190">
        <f>SUM(G455:N455)</f>
        <v>0</v>
      </c>
      <c r="Q455" s="220">
        <f>P455*D455</f>
        <v>0</v>
      </c>
      <c r="R455" s="43"/>
      <c r="S455" s="25"/>
      <c r="T455" s="25"/>
    </row>
    <row r="456" spans="1:20" x14ac:dyDescent="0.25">
      <c r="A456" s="28"/>
      <c r="B456" s="115" t="s">
        <v>1071</v>
      </c>
      <c r="C456" s="26" t="str">
        <f>VLOOKUP(INT(MID(B456,2,LEN(B456)-4)),StyleInfo,8,FALSE)</f>
        <v>Comfort Travel Crop Top</v>
      </c>
      <c r="D456" s="87">
        <f>VLOOKUP(INT(MID(B456,2,LEN(B456)-4)),StyleInfo,3,FALSE)</f>
        <v>35</v>
      </c>
      <c r="E456" s="87">
        <f>VLOOKUP(INT(MID(B456,2,LEN(B456)-4)),StyleInfo,4,FALSE)</f>
        <v>70</v>
      </c>
      <c r="F456" s="4" t="str">
        <f>VLOOKUP(B456,ColorLookup,10,FALSE)</f>
        <v>black</v>
      </c>
      <c r="G456" s="327"/>
      <c r="H456" s="19"/>
      <c r="I456" s="9"/>
      <c r="J456" s="19"/>
      <c r="K456" s="9"/>
      <c r="L456" s="19"/>
      <c r="M456" s="19"/>
      <c r="N456" s="19"/>
      <c r="O456" s="10"/>
      <c r="P456" s="188">
        <f>SUM(G456:N456)</f>
        <v>0</v>
      </c>
      <c r="Q456" s="221">
        <f>P456*D456</f>
        <v>0</v>
      </c>
      <c r="R456" s="43"/>
      <c r="S456" s="25"/>
      <c r="T456" s="25"/>
    </row>
    <row r="457" spans="1:20" ht="15.75" thickBot="1" x14ac:dyDescent="0.3">
      <c r="A457" s="28"/>
      <c r="B457" s="116" t="s">
        <v>1072</v>
      </c>
      <c r="C457" s="89" t="str">
        <f>VLOOKUP(INT(MID(B457,2,LEN(B457)-4)),StyleInfo,8,FALSE)</f>
        <v>Comfort Travel Crop Top</v>
      </c>
      <c r="D457" s="90">
        <f>VLOOKUP(INT(MID(B457,2,LEN(B457)-4)),StyleInfo,3,FALSE)</f>
        <v>35</v>
      </c>
      <c r="E457" s="90">
        <f>VLOOKUP(INT(MID(B457,2,LEN(B457)-4)),StyleInfo,4,FALSE)</f>
        <v>70</v>
      </c>
      <c r="F457" s="82" t="str">
        <f>VLOOKUP(B457,ColorLookup,10,FALSE)</f>
        <v>deep bordeaux</v>
      </c>
      <c r="G457" s="91"/>
      <c r="H457" s="18"/>
      <c r="I457" s="11"/>
      <c r="J457" s="18"/>
      <c r="K457" s="11"/>
      <c r="L457" s="18"/>
      <c r="M457" s="18"/>
      <c r="N457" s="18"/>
      <c r="O457" s="99"/>
      <c r="P457" s="191">
        <f>SUM(G457:N457)</f>
        <v>0</v>
      </c>
      <c r="Q457" s="222">
        <f>P457*D457</f>
        <v>0</v>
      </c>
      <c r="R457" s="43"/>
      <c r="S457" s="25"/>
      <c r="T457" s="25"/>
    </row>
    <row r="458" spans="1:20" ht="15.75" thickBot="1" x14ac:dyDescent="0.3">
      <c r="A458" s="28"/>
      <c r="B458" s="259" t="s">
        <v>490</v>
      </c>
      <c r="C458" s="260"/>
      <c r="D458" s="261"/>
      <c r="E458" s="261"/>
      <c r="F458" s="262"/>
      <c r="G458" s="263"/>
      <c r="H458" s="264"/>
      <c r="I458" s="265"/>
      <c r="J458" s="265"/>
      <c r="K458" s="265"/>
      <c r="L458" s="265"/>
      <c r="M458" s="265"/>
      <c r="N458" s="265"/>
      <c r="O458" s="266"/>
      <c r="P458" s="267">
        <f>SUM(P426:P454)</f>
        <v>0</v>
      </c>
      <c r="Q458" s="349">
        <f>SUM(Q401:Q457)</f>
        <v>0</v>
      </c>
      <c r="R458" s="43"/>
      <c r="S458" s="25"/>
      <c r="T458" s="25"/>
    </row>
    <row r="459" spans="1:20" ht="15.75" thickBot="1" x14ac:dyDescent="0.3">
      <c r="A459" s="28"/>
      <c r="B459" s="2"/>
      <c r="C459" s="2"/>
      <c r="D459" s="3"/>
      <c r="E459" s="3"/>
      <c r="F459" s="2"/>
      <c r="G459" s="95"/>
      <c r="H459" s="33"/>
      <c r="I459" s="19"/>
      <c r="J459" s="19"/>
      <c r="K459" s="19"/>
      <c r="L459" s="19"/>
      <c r="M459" s="19"/>
      <c r="N459" s="19"/>
      <c r="O459" s="10"/>
      <c r="P459" s="95"/>
      <c r="Q459" s="214"/>
      <c r="R459" s="43"/>
      <c r="S459" s="25"/>
      <c r="T459" s="25"/>
    </row>
    <row r="460" spans="1:20" ht="15.75" thickBot="1" x14ac:dyDescent="0.3">
      <c r="A460" s="28"/>
      <c r="B460" s="236" t="s">
        <v>496</v>
      </c>
      <c r="C460" s="237"/>
      <c r="D460" s="238" t="s">
        <v>142</v>
      </c>
      <c r="E460" s="238" t="s">
        <v>143</v>
      </c>
      <c r="F460" s="239" t="s">
        <v>197</v>
      </c>
      <c r="G460" s="240"/>
      <c r="H460" s="246" t="s">
        <v>198</v>
      </c>
      <c r="I460" s="243" t="s">
        <v>102</v>
      </c>
      <c r="J460" s="243" t="s">
        <v>88</v>
      </c>
      <c r="K460" s="243" t="s">
        <v>78</v>
      </c>
      <c r="L460" s="243" t="s">
        <v>199</v>
      </c>
      <c r="M460" s="242"/>
      <c r="N460" s="242"/>
      <c r="O460" s="243"/>
      <c r="P460" s="244" t="s">
        <v>195</v>
      </c>
      <c r="Q460" s="245" t="s">
        <v>196</v>
      </c>
      <c r="R460" s="43"/>
      <c r="S460" s="25"/>
      <c r="T460" s="25"/>
    </row>
    <row r="461" spans="1:20" x14ac:dyDescent="0.25">
      <c r="A461" s="28"/>
      <c r="B461" s="83" t="s">
        <v>261</v>
      </c>
      <c r="C461" s="81" t="str">
        <f t="shared" ref="C461:C466" si="265">VLOOKUP(INT(MID(B461,2,LEN(B461)-4)),StyleInfo,8,FALSE)</f>
        <v>Pro Mesh W Sleeveless</v>
      </c>
      <c r="D461" s="84">
        <f t="shared" ref="D461:D466" si="266">VLOOKUP(INT(MID(B461,2,LEN(B461)-4)),StyleInfo,3,FALSE)</f>
        <v>35</v>
      </c>
      <c r="E461" s="84">
        <f t="shared" ref="E461:E466" si="267">VLOOKUP(INT(MID(B461,2,LEN(B461)-4)),StyleInfo,4,FALSE)</f>
        <v>70</v>
      </c>
      <c r="F461" s="81" t="str">
        <f t="shared" ref="F461:F466" si="268">VLOOKUP(B461,ColorLookup,10,FALSE)</f>
        <v>white</v>
      </c>
      <c r="G461" s="85"/>
      <c r="H461" s="64"/>
      <c r="I461" s="8"/>
      <c r="J461" s="8"/>
      <c r="K461" s="8"/>
      <c r="L461" s="8"/>
      <c r="M461" s="17"/>
      <c r="N461" s="17"/>
      <c r="O461" s="98"/>
      <c r="P461" s="190">
        <f t="shared" ref="P461:P466" si="269">SUM(G461:N461)</f>
        <v>0</v>
      </c>
      <c r="Q461" s="220">
        <f t="shared" ref="Q461:Q466" si="270">P461*D461</f>
        <v>0</v>
      </c>
      <c r="R461" s="43"/>
      <c r="S461" s="25"/>
      <c r="T461" s="25"/>
    </row>
    <row r="462" spans="1:20" x14ac:dyDescent="0.25">
      <c r="A462" s="28"/>
      <c r="B462" s="86" t="s">
        <v>262</v>
      </c>
      <c r="C462" s="26" t="str">
        <f t="shared" si="265"/>
        <v>Pro Mesh W Sleeveless</v>
      </c>
      <c r="D462" s="87">
        <f t="shared" si="266"/>
        <v>35</v>
      </c>
      <c r="E462" s="87">
        <f t="shared" si="267"/>
        <v>70</v>
      </c>
      <c r="F462" s="4" t="str">
        <f t="shared" si="268"/>
        <v>black</v>
      </c>
      <c r="G462" s="327"/>
      <c r="H462" s="65"/>
      <c r="I462" s="9"/>
      <c r="J462" s="9"/>
      <c r="K462" s="9"/>
      <c r="L462" s="9"/>
      <c r="M462" s="19"/>
      <c r="N462" s="19"/>
      <c r="O462" s="10"/>
      <c r="P462" s="188">
        <f t="shared" si="269"/>
        <v>0</v>
      </c>
      <c r="Q462" s="221">
        <f t="shared" si="270"/>
        <v>0</v>
      </c>
      <c r="R462" s="43"/>
      <c r="S462" s="25"/>
      <c r="T462" s="25"/>
    </row>
    <row r="463" spans="1:20" ht="15.75" thickBot="1" x14ac:dyDescent="0.3">
      <c r="A463" s="28"/>
      <c r="B463" s="88" t="s">
        <v>263</v>
      </c>
      <c r="C463" s="89" t="str">
        <f t="shared" si="265"/>
        <v>Pro Mesh W Sleeveless</v>
      </c>
      <c r="D463" s="90">
        <f t="shared" si="266"/>
        <v>35</v>
      </c>
      <c r="E463" s="90">
        <f t="shared" si="267"/>
        <v>70</v>
      </c>
      <c r="F463" s="82" t="str">
        <f t="shared" si="268"/>
        <v>purple mist</v>
      </c>
      <c r="G463" s="91"/>
      <c r="H463" s="66"/>
      <c r="I463" s="11"/>
      <c r="J463" s="11"/>
      <c r="K463" s="11"/>
      <c r="L463" s="11"/>
      <c r="M463" s="18"/>
      <c r="N463" s="18"/>
      <c r="O463" s="99"/>
      <c r="P463" s="191">
        <f t="shared" si="269"/>
        <v>0</v>
      </c>
      <c r="Q463" s="222">
        <f t="shared" si="270"/>
        <v>0</v>
      </c>
      <c r="R463" s="43"/>
      <c r="S463" s="25"/>
      <c r="T463" s="25"/>
    </row>
    <row r="464" spans="1:20" x14ac:dyDescent="0.25">
      <c r="A464" s="28"/>
      <c r="B464" s="83" t="s">
        <v>264</v>
      </c>
      <c r="C464" s="81" t="str">
        <f t="shared" si="265"/>
        <v>Pro Mesh W Short Sleeve</v>
      </c>
      <c r="D464" s="84">
        <f t="shared" si="266"/>
        <v>37.5</v>
      </c>
      <c r="E464" s="84">
        <f t="shared" si="267"/>
        <v>75</v>
      </c>
      <c r="F464" s="81" t="str">
        <f t="shared" si="268"/>
        <v>white</v>
      </c>
      <c r="G464" s="85"/>
      <c r="H464" s="64"/>
      <c r="I464" s="8"/>
      <c r="J464" s="8"/>
      <c r="K464" s="8"/>
      <c r="L464" s="8"/>
      <c r="M464" s="17"/>
      <c r="N464" s="17"/>
      <c r="O464" s="98"/>
      <c r="P464" s="190">
        <f t="shared" si="269"/>
        <v>0</v>
      </c>
      <c r="Q464" s="220">
        <f t="shared" si="270"/>
        <v>0</v>
      </c>
      <c r="R464" s="43"/>
      <c r="S464" s="25"/>
      <c r="T464" s="25"/>
    </row>
    <row r="465" spans="1:20" x14ac:dyDescent="0.25">
      <c r="A465" s="28"/>
      <c r="B465" s="86" t="s">
        <v>265</v>
      </c>
      <c r="C465" s="26" t="str">
        <f t="shared" si="265"/>
        <v>Pro Mesh W Short Sleeve</v>
      </c>
      <c r="D465" s="87">
        <f t="shared" si="266"/>
        <v>37.5</v>
      </c>
      <c r="E465" s="87">
        <f t="shared" si="267"/>
        <v>75</v>
      </c>
      <c r="F465" s="4" t="str">
        <f t="shared" si="268"/>
        <v>black</v>
      </c>
      <c r="G465" s="327"/>
      <c r="H465" s="65"/>
      <c r="I465" s="9"/>
      <c r="J465" s="9"/>
      <c r="K465" s="9"/>
      <c r="L465" s="9"/>
      <c r="M465" s="19"/>
      <c r="N465" s="19"/>
      <c r="O465" s="10"/>
      <c r="P465" s="188">
        <f t="shared" si="269"/>
        <v>0</v>
      </c>
      <c r="Q465" s="221">
        <f t="shared" si="270"/>
        <v>0</v>
      </c>
      <c r="R465" s="43"/>
      <c r="S465" s="25"/>
      <c r="T465" s="25"/>
    </row>
    <row r="466" spans="1:20" ht="15.75" thickBot="1" x14ac:dyDescent="0.3">
      <c r="A466" s="28"/>
      <c r="B466" s="88" t="s">
        <v>266</v>
      </c>
      <c r="C466" s="89" t="str">
        <f t="shared" si="265"/>
        <v>Pro Mesh W Short Sleeve</v>
      </c>
      <c r="D466" s="90">
        <f t="shared" si="266"/>
        <v>37.5</v>
      </c>
      <c r="E466" s="90">
        <f t="shared" si="267"/>
        <v>75</v>
      </c>
      <c r="F466" s="82" t="str">
        <f t="shared" si="268"/>
        <v>purple mist</v>
      </c>
      <c r="G466" s="91"/>
      <c r="H466" s="66"/>
      <c r="I466" s="11"/>
      <c r="J466" s="11"/>
      <c r="K466" s="11"/>
      <c r="L466" s="11"/>
      <c r="M466" s="18"/>
      <c r="N466" s="18"/>
      <c r="O466" s="99"/>
      <c r="P466" s="191">
        <f t="shared" si="269"/>
        <v>0</v>
      </c>
      <c r="Q466" s="222">
        <f t="shared" si="270"/>
        <v>0</v>
      </c>
      <c r="R466" s="43"/>
      <c r="S466" s="25"/>
      <c r="T466" s="25"/>
    </row>
    <row r="467" spans="1:20" x14ac:dyDescent="0.25">
      <c r="A467" s="28"/>
      <c r="B467" s="83" t="s">
        <v>240</v>
      </c>
      <c r="C467" s="81" t="str">
        <f t="shared" ref="C467" si="271">VLOOKUP(INT(MID(B467,2,LEN(B467)-4)),StyleInfo,8,FALSE)</f>
        <v>Rosso Corsa Bra</v>
      </c>
      <c r="D467" s="84">
        <f t="shared" ref="D467" si="272">VLOOKUP(INT(MID(B467,2,LEN(B467)-4)),StyleInfo,3,FALSE)</f>
        <v>35</v>
      </c>
      <c r="E467" s="84">
        <f t="shared" ref="E467" si="273">VLOOKUP(INT(MID(B467,2,LEN(B467)-4)),StyleInfo,4,FALSE)</f>
        <v>70</v>
      </c>
      <c r="F467" s="81" t="str">
        <f t="shared" ref="F467" si="274">VLOOKUP(B467,ColorLookup,10,FALSE)</f>
        <v>white</v>
      </c>
      <c r="G467" s="85"/>
      <c r="H467" s="64"/>
      <c r="I467" s="8"/>
      <c r="J467" s="8"/>
      <c r="K467" s="8"/>
      <c r="L467" s="8"/>
      <c r="M467" s="17"/>
      <c r="N467" s="17"/>
      <c r="O467" s="98"/>
      <c r="P467" s="190">
        <f t="shared" ref="P467:P468" si="275">SUM(G467:N467)</f>
        <v>0</v>
      </c>
      <c r="Q467" s="220">
        <f t="shared" ref="Q467:Q468" si="276">P467*D467</f>
        <v>0</v>
      </c>
      <c r="R467" s="43"/>
      <c r="S467" s="25"/>
      <c r="T467" s="25"/>
    </row>
    <row r="468" spans="1:20" ht="15.75" thickBot="1" x14ac:dyDescent="0.3">
      <c r="A468" s="28"/>
      <c r="B468" s="88" t="s">
        <v>241</v>
      </c>
      <c r="C468" s="89" t="str">
        <f t="shared" ref="C468" si="277">VLOOKUP(INT(MID(B468,2,LEN(B468)-4)),StyleInfo,8,FALSE)</f>
        <v>Rosso Corsa Bra</v>
      </c>
      <c r="D468" s="90">
        <f t="shared" ref="D468" si="278">VLOOKUP(INT(MID(B468,2,LEN(B468)-4)),StyleInfo,3,FALSE)</f>
        <v>35</v>
      </c>
      <c r="E468" s="90">
        <f t="shared" ref="E468" si="279">VLOOKUP(INT(MID(B468,2,LEN(B468)-4)),StyleInfo,4,FALSE)</f>
        <v>70</v>
      </c>
      <c r="F468" s="82" t="str">
        <f t="shared" ref="F468" si="280">VLOOKUP(B468,ColorLookup,10,FALSE)</f>
        <v>black</v>
      </c>
      <c r="G468" s="91"/>
      <c r="H468" s="66"/>
      <c r="I468" s="11"/>
      <c r="J468" s="11"/>
      <c r="K468" s="11"/>
      <c r="L468" s="11"/>
      <c r="M468" s="18"/>
      <c r="N468" s="18"/>
      <c r="O468" s="99"/>
      <c r="P468" s="191">
        <f t="shared" si="275"/>
        <v>0</v>
      </c>
      <c r="Q468" s="222">
        <f t="shared" si="276"/>
        <v>0</v>
      </c>
      <c r="R468" s="43"/>
      <c r="S468" s="25"/>
      <c r="T468" s="25"/>
    </row>
    <row r="469" spans="1:20" ht="15.75" thickBot="1" x14ac:dyDescent="0.3">
      <c r="A469" s="28"/>
      <c r="B469" s="259" t="s">
        <v>496</v>
      </c>
      <c r="C469" s="260"/>
      <c r="D469" s="261"/>
      <c r="E469" s="261"/>
      <c r="F469" s="262"/>
      <c r="G469" s="263"/>
      <c r="H469" s="264"/>
      <c r="I469" s="265"/>
      <c r="J469" s="265"/>
      <c r="K469" s="265"/>
      <c r="L469" s="265"/>
      <c r="M469" s="265"/>
      <c r="N469" s="265"/>
      <c r="O469" s="266"/>
      <c r="P469" s="267">
        <f>SUM(P467:P468)</f>
        <v>0</v>
      </c>
      <c r="Q469" s="268">
        <f>SUM(Q461:Q468)</f>
        <v>0</v>
      </c>
      <c r="R469" s="43"/>
      <c r="S469" s="25"/>
      <c r="T469" s="25"/>
    </row>
    <row r="470" spans="1:20" ht="15.75" thickBot="1" x14ac:dyDescent="0.3">
      <c r="A470" s="28"/>
      <c r="B470" s="2"/>
      <c r="C470" s="2"/>
      <c r="D470" s="3"/>
      <c r="E470" s="3"/>
      <c r="F470" s="2"/>
      <c r="G470" s="95"/>
      <c r="H470" s="33"/>
      <c r="I470" s="19"/>
      <c r="J470" s="19"/>
      <c r="K470" s="19"/>
      <c r="L470" s="19"/>
      <c r="M470" s="19"/>
      <c r="N470" s="19"/>
      <c r="O470" s="10"/>
      <c r="P470" s="95"/>
      <c r="Q470" s="214"/>
      <c r="R470" s="43"/>
      <c r="S470" s="25"/>
      <c r="T470" s="25"/>
    </row>
    <row r="471" spans="1:20" ht="15.75" thickBot="1" x14ac:dyDescent="0.3">
      <c r="A471" s="28"/>
      <c r="B471" s="236" t="s">
        <v>242</v>
      </c>
      <c r="C471" s="237"/>
      <c r="D471" s="238" t="s">
        <v>142</v>
      </c>
      <c r="E471" s="238" t="s">
        <v>143</v>
      </c>
      <c r="F471" s="239" t="s">
        <v>197</v>
      </c>
      <c r="G471" s="240"/>
      <c r="H471" s="246" t="s">
        <v>198</v>
      </c>
      <c r="I471" s="243" t="s">
        <v>102</v>
      </c>
      <c r="J471" s="243" t="s">
        <v>88</v>
      </c>
      <c r="K471" s="243" t="s">
        <v>78</v>
      </c>
      <c r="L471" s="243" t="s">
        <v>199</v>
      </c>
      <c r="M471" s="242"/>
      <c r="N471" s="242"/>
      <c r="O471" s="243"/>
      <c r="P471" s="244" t="s">
        <v>195</v>
      </c>
      <c r="Q471" s="245" t="s">
        <v>196</v>
      </c>
      <c r="R471" s="43"/>
      <c r="S471" s="25"/>
      <c r="T471" s="25"/>
    </row>
    <row r="472" spans="1:20" x14ac:dyDescent="0.25">
      <c r="A472" s="28"/>
      <c r="B472" s="83" t="s">
        <v>498</v>
      </c>
      <c r="C472" s="81" t="str">
        <f t="shared" ref="C472:C483" si="281">VLOOKUP(INT(MID(B472,2,LEN(B472)-4)),StyleInfo,8,FALSE)</f>
        <v>Premio Evo W Glove</v>
      </c>
      <c r="D472" s="84">
        <f t="shared" ref="D472:D483" si="282">VLOOKUP(INT(MID(B472,2,LEN(B472)-4)),StyleInfo,3,FALSE)</f>
        <v>32.5</v>
      </c>
      <c r="E472" s="84">
        <f t="shared" ref="E472:E483" si="283">VLOOKUP(INT(MID(B472,2,LEN(B472)-4)),StyleInfo,4,FALSE)</f>
        <v>65</v>
      </c>
      <c r="F472" s="81" t="str">
        <f t="shared" ref="F472:F483" si="284">VLOOKUP(B472,ColorLookup,10,FALSE)</f>
        <v>black</v>
      </c>
      <c r="G472" s="85"/>
      <c r="H472" s="64"/>
      <c r="I472" s="8"/>
      <c r="J472" s="8"/>
      <c r="K472" s="8"/>
      <c r="L472" s="8"/>
      <c r="M472" s="15"/>
      <c r="N472" s="15"/>
      <c r="O472" s="98"/>
      <c r="P472" s="190">
        <f t="shared" ref="P472:P483" si="285">SUM(H472:N472)</f>
        <v>0</v>
      </c>
      <c r="Q472" s="220">
        <f t="shared" ref="Q472:Q483" si="286">P472*D472</f>
        <v>0</v>
      </c>
      <c r="R472" s="43"/>
      <c r="S472" s="25"/>
      <c r="T472" s="25"/>
    </row>
    <row r="473" spans="1:20" x14ac:dyDescent="0.25">
      <c r="A473" s="28"/>
      <c r="B473" s="86" t="s">
        <v>499</v>
      </c>
      <c r="C473" s="26" t="str">
        <f t="shared" si="281"/>
        <v>Premio Evo W Glove</v>
      </c>
      <c r="D473" s="87">
        <f t="shared" si="282"/>
        <v>32.5</v>
      </c>
      <c r="E473" s="87">
        <f t="shared" si="283"/>
        <v>65</v>
      </c>
      <c r="F473" s="4" t="str">
        <f t="shared" si="284"/>
        <v>deep purple</v>
      </c>
      <c r="G473" s="327"/>
      <c r="H473" s="65"/>
      <c r="I473" s="9"/>
      <c r="J473" s="9"/>
      <c r="K473" s="9"/>
      <c r="L473" s="9"/>
      <c r="M473" s="341"/>
      <c r="N473" s="341"/>
      <c r="O473" s="10"/>
      <c r="P473" s="188">
        <f t="shared" si="285"/>
        <v>0</v>
      </c>
      <c r="Q473" s="221">
        <f t="shared" si="286"/>
        <v>0</v>
      </c>
      <c r="R473" s="43"/>
      <c r="S473" s="25"/>
      <c r="T473" s="25"/>
    </row>
    <row r="474" spans="1:20" ht="15.75" thickBot="1" x14ac:dyDescent="0.3">
      <c r="A474" s="28"/>
      <c r="B474" s="88" t="s">
        <v>500</v>
      </c>
      <c r="C474" s="89" t="str">
        <f t="shared" si="281"/>
        <v>Premio Evo W Glove</v>
      </c>
      <c r="D474" s="90">
        <f t="shared" si="282"/>
        <v>32.5</v>
      </c>
      <c r="E474" s="90">
        <f t="shared" si="283"/>
        <v>65</v>
      </c>
      <c r="F474" s="82" t="str">
        <f t="shared" si="284"/>
        <v>vortex gray</v>
      </c>
      <c r="G474" s="91"/>
      <c r="H474" s="66"/>
      <c r="I474" s="11"/>
      <c r="J474" s="11"/>
      <c r="K474" s="11"/>
      <c r="L474" s="11"/>
      <c r="M474" s="16"/>
      <c r="N474" s="16"/>
      <c r="O474" s="99"/>
      <c r="P474" s="191">
        <f t="shared" si="285"/>
        <v>0</v>
      </c>
      <c r="Q474" s="222">
        <f t="shared" si="286"/>
        <v>0</v>
      </c>
      <c r="R474" s="43"/>
      <c r="S474" s="25"/>
      <c r="T474" s="25"/>
    </row>
    <row r="475" spans="1:20" x14ac:dyDescent="0.25">
      <c r="A475" s="28"/>
      <c r="B475" s="83" t="s">
        <v>502</v>
      </c>
      <c r="C475" s="81" t="str">
        <f t="shared" si="281"/>
        <v>Espresso W Glove</v>
      </c>
      <c r="D475" s="84">
        <f t="shared" si="282"/>
        <v>25</v>
      </c>
      <c r="E475" s="84">
        <f t="shared" si="283"/>
        <v>50</v>
      </c>
      <c r="F475" s="81" t="str">
        <f t="shared" si="284"/>
        <v>silver moon</v>
      </c>
      <c r="G475" s="85"/>
      <c r="H475" s="64"/>
      <c r="I475" s="8"/>
      <c r="J475" s="8"/>
      <c r="K475" s="8"/>
      <c r="L475" s="8"/>
      <c r="M475" s="15"/>
      <c r="N475" s="15"/>
      <c r="O475" s="98"/>
      <c r="P475" s="190">
        <f t="shared" si="285"/>
        <v>0</v>
      </c>
      <c r="Q475" s="220">
        <f t="shared" si="286"/>
        <v>0</v>
      </c>
      <c r="R475" s="43"/>
      <c r="S475" s="25"/>
      <c r="T475" s="25"/>
    </row>
    <row r="476" spans="1:20" x14ac:dyDescent="0.25">
      <c r="A476" s="28"/>
      <c r="B476" s="86" t="s">
        <v>503</v>
      </c>
      <c r="C476" s="26" t="str">
        <f t="shared" si="281"/>
        <v>Espresso W Glove</v>
      </c>
      <c r="D476" s="87">
        <f t="shared" si="282"/>
        <v>25</v>
      </c>
      <c r="E476" s="87">
        <f t="shared" si="283"/>
        <v>50</v>
      </c>
      <c r="F476" s="4" t="str">
        <f t="shared" si="284"/>
        <v>ivory - CORE</v>
      </c>
      <c r="G476" s="327"/>
      <c r="H476" s="65"/>
      <c r="I476" s="9"/>
      <c r="J476" s="9"/>
      <c r="K476" s="9"/>
      <c r="L476" s="9"/>
      <c r="M476" s="341"/>
      <c r="N476" s="341"/>
      <c r="O476" s="10"/>
      <c r="P476" s="188">
        <f t="shared" si="285"/>
        <v>0</v>
      </c>
      <c r="Q476" s="221">
        <f t="shared" si="286"/>
        <v>0</v>
      </c>
      <c r="R476" s="43"/>
      <c r="S476" s="25"/>
      <c r="T476" s="25"/>
    </row>
    <row r="477" spans="1:20" x14ac:dyDescent="0.25">
      <c r="A477" s="28"/>
      <c r="B477" s="86" t="s">
        <v>504</v>
      </c>
      <c r="C477" s="26" t="str">
        <f t="shared" si="281"/>
        <v>Espresso W Glove</v>
      </c>
      <c r="D477" s="87">
        <f t="shared" si="282"/>
        <v>25</v>
      </c>
      <c r="E477" s="87">
        <f t="shared" si="283"/>
        <v>50</v>
      </c>
      <c r="F477" s="4" t="str">
        <f t="shared" si="284"/>
        <v>light black - CORE</v>
      </c>
      <c r="G477" s="327"/>
      <c r="H477" s="65"/>
      <c r="I477" s="9"/>
      <c r="J477" s="9"/>
      <c r="K477" s="9"/>
      <c r="L477" s="9"/>
      <c r="M477" s="341"/>
      <c r="N477" s="341"/>
      <c r="O477" s="10"/>
      <c r="P477" s="188">
        <f t="shared" si="285"/>
        <v>0</v>
      </c>
      <c r="Q477" s="221">
        <f t="shared" si="286"/>
        <v>0</v>
      </c>
      <c r="R477" s="43"/>
      <c r="S477" s="25"/>
      <c r="T477" s="25"/>
    </row>
    <row r="478" spans="1:20" x14ac:dyDescent="0.25">
      <c r="A478" s="28"/>
      <c r="B478" s="86" t="s">
        <v>505</v>
      </c>
      <c r="C478" s="26" t="str">
        <f t="shared" si="281"/>
        <v>Espresso W Glove</v>
      </c>
      <c r="D478" s="87">
        <f t="shared" si="282"/>
        <v>25</v>
      </c>
      <c r="E478" s="87">
        <f t="shared" si="283"/>
        <v>50</v>
      </c>
      <c r="F478" s="4" t="str">
        <f t="shared" si="284"/>
        <v>belgian blue</v>
      </c>
      <c r="G478" s="327"/>
      <c r="H478" s="65"/>
      <c r="I478" s="9"/>
      <c r="J478" s="9"/>
      <c r="K478" s="9"/>
      <c r="L478" s="9"/>
      <c r="M478" s="341"/>
      <c r="N478" s="341"/>
      <c r="O478" s="10"/>
      <c r="P478" s="188">
        <f t="shared" si="285"/>
        <v>0</v>
      </c>
      <c r="Q478" s="221">
        <f t="shared" si="286"/>
        <v>0</v>
      </c>
      <c r="R478" s="43"/>
      <c r="S478" s="25"/>
      <c r="T478" s="25"/>
    </row>
    <row r="479" spans="1:20" x14ac:dyDescent="0.25">
      <c r="A479" s="28"/>
      <c r="B479" s="86" t="s">
        <v>903</v>
      </c>
      <c r="C479" s="26" t="str">
        <f t="shared" si="281"/>
        <v>Espresso W Glove</v>
      </c>
      <c r="D479" s="87">
        <f t="shared" si="282"/>
        <v>25</v>
      </c>
      <c r="E479" s="87">
        <f t="shared" si="283"/>
        <v>50</v>
      </c>
      <c r="F479" s="4" t="str">
        <f t="shared" si="284"/>
        <v>ultraviolet</v>
      </c>
      <c r="G479" s="327"/>
      <c r="H479" s="65"/>
      <c r="I479" s="9"/>
      <c r="J479" s="9"/>
      <c r="K479" s="9"/>
      <c r="L479" s="9"/>
      <c r="M479" s="341"/>
      <c r="N479" s="341"/>
      <c r="O479" s="10"/>
      <c r="P479" s="188">
        <f t="shared" si="285"/>
        <v>0</v>
      </c>
      <c r="Q479" s="221">
        <f t="shared" si="286"/>
        <v>0</v>
      </c>
      <c r="R479" s="43"/>
      <c r="S479" s="27"/>
      <c r="T479" s="25"/>
    </row>
    <row r="480" spans="1:20" ht="15.75" thickBot="1" x14ac:dyDescent="0.3">
      <c r="A480" s="28"/>
      <c r="B480" s="88" t="s">
        <v>506</v>
      </c>
      <c r="C480" s="89" t="str">
        <f t="shared" si="281"/>
        <v>Espresso W Glove</v>
      </c>
      <c r="D480" s="90">
        <f t="shared" si="282"/>
        <v>25</v>
      </c>
      <c r="E480" s="90">
        <f t="shared" si="283"/>
        <v>50</v>
      </c>
      <c r="F480" s="82" t="str">
        <f t="shared" si="284"/>
        <v>purple mist</v>
      </c>
      <c r="G480" s="91"/>
      <c r="H480" s="66"/>
      <c r="I480" s="11"/>
      <c r="J480" s="11"/>
      <c r="K480" s="11"/>
      <c r="L480" s="11"/>
      <c r="M480" s="16"/>
      <c r="N480" s="16"/>
      <c r="O480" s="99"/>
      <c r="P480" s="191">
        <f t="shared" si="285"/>
        <v>0</v>
      </c>
      <c r="Q480" s="222">
        <f t="shared" si="286"/>
        <v>0</v>
      </c>
      <c r="R480" s="43"/>
      <c r="S480" s="25"/>
      <c r="T480" s="25"/>
    </row>
    <row r="481" spans="1:20" x14ac:dyDescent="0.25">
      <c r="A481" s="28"/>
      <c r="B481" s="83" t="s">
        <v>910</v>
      </c>
      <c r="C481" s="81" t="str">
        <f t="shared" si="281"/>
        <v>Competizione W Glove</v>
      </c>
      <c r="D481" s="84">
        <f t="shared" si="282"/>
        <v>22.5</v>
      </c>
      <c r="E481" s="84">
        <f t="shared" si="283"/>
        <v>45</v>
      </c>
      <c r="F481" s="81" t="str">
        <f t="shared" si="284"/>
        <v>black</v>
      </c>
      <c r="G481" s="85"/>
      <c r="H481" s="64"/>
      <c r="I481" s="8"/>
      <c r="J481" s="8"/>
      <c r="K481" s="8"/>
      <c r="L481" s="8"/>
      <c r="M481" s="15"/>
      <c r="N481" s="15"/>
      <c r="O481" s="98"/>
      <c r="P481" s="190">
        <f t="shared" si="285"/>
        <v>0</v>
      </c>
      <c r="Q481" s="220">
        <f t="shared" si="286"/>
        <v>0</v>
      </c>
      <c r="R481" s="43"/>
      <c r="S481" s="25"/>
      <c r="T481" s="25"/>
    </row>
    <row r="482" spans="1:20" x14ac:dyDescent="0.25">
      <c r="A482" s="28"/>
      <c r="B482" s="86" t="s">
        <v>911</v>
      </c>
      <c r="C482" s="26" t="str">
        <f t="shared" si="281"/>
        <v>Competizione W Glove</v>
      </c>
      <c r="D482" s="87">
        <f t="shared" si="282"/>
        <v>22.5</v>
      </c>
      <c r="E482" s="87">
        <f t="shared" si="283"/>
        <v>45</v>
      </c>
      <c r="F482" s="4" t="str">
        <f t="shared" si="284"/>
        <v>silver moon</v>
      </c>
      <c r="G482" s="327"/>
      <c r="H482" s="65"/>
      <c r="I482" s="9"/>
      <c r="J482" s="9"/>
      <c r="K482" s="9"/>
      <c r="L482" s="9"/>
      <c r="M482" s="341"/>
      <c r="N482" s="341"/>
      <c r="O482" s="10"/>
      <c r="P482" s="188">
        <f t="shared" si="285"/>
        <v>0</v>
      </c>
      <c r="Q482" s="221">
        <f t="shared" si="286"/>
        <v>0</v>
      </c>
      <c r="R482" s="43"/>
      <c r="S482" s="25"/>
      <c r="T482" s="25"/>
    </row>
    <row r="483" spans="1:20" ht="15.75" thickBot="1" x14ac:dyDescent="0.3">
      <c r="A483" s="28"/>
      <c r="B483" s="88" t="s">
        <v>912</v>
      </c>
      <c r="C483" s="89" t="str">
        <f t="shared" si="281"/>
        <v>Competizione W Glove</v>
      </c>
      <c r="D483" s="90">
        <f t="shared" si="282"/>
        <v>22.5</v>
      </c>
      <c r="E483" s="90">
        <f t="shared" si="283"/>
        <v>45</v>
      </c>
      <c r="F483" s="82" t="str">
        <f t="shared" si="284"/>
        <v>ultraviolet</v>
      </c>
      <c r="G483" s="91"/>
      <c r="H483" s="66"/>
      <c r="I483" s="11"/>
      <c r="J483" s="11"/>
      <c r="K483" s="11"/>
      <c r="L483" s="11"/>
      <c r="M483" s="16"/>
      <c r="N483" s="16"/>
      <c r="O483" s="99"/>
      <c r="P483" s="191">
        <f t="shared" si="285"/>
        <v>0</v>
      </c>
      <c r="Q483" s="222">
        <f t="shared" si="286"/>
        <v>0</v>
      </c>
      <c r="R483" s="43"/>
      <c r="S483" s="25"/>
      <c r="T483" s="25"/>
    </row>
    <row r="484" spans="1:20" ht="15.75" thickBot="1" x14ac:dyDescent="0.3">
      <c r="A484" s="28"/>
      <c r="B484" s="259" t="s">
        <v>507</v>
      </c>
      <c r="C484" s="260"/>
      <c r="D484" s="261"/>
      <c r="E484" s="261"/>
      <c r="F484" s="262"/>
      <c r="G484" s="263"/>
      <c r="H484" s="264"/>
      <c r="I484" s="265"/>
      <c r="J484" s="265"/>
      <c r="K484" s="265"/>
      <c r="L484" s="265"/>
      <c r="M484" s="265"/>
      <c r="N484" s="265"/>
      <c r="O484" s="266"/>
      <c r="P484" s="267">
        <f>SUM(P472:P483)</f>
        <v>0</v>
      </c>
      <c r="Q484" s="349">
        <f>SUM(Q472:Q483)</f>
        <v>0</v>
      </c>
      <c r="R484" s="43"/>
      <c r="S484" s="25"/>
      <c r="T484" s="25"/>
    </row>
    <row r="485" spans="1:20" ht="15.75" thickBot="1" x14ac:dyDescent="0.3">
      <c r="A485" s="28"/>
      <c r="B485" s="2"/>
      <c r="C485" s="2"/>
      <c r="D485" s="3"/>
      <c r="E485" s="3"/>
      <c r="F485" s="2"/>
      <c r="G485" s="95"/>
      <c r="H485" s="33"/>
      <c r="I485" s="19"/>
      <c r="J485" s="19"/>
      <c r="K485" s="19"/>
      <c r="L485" s="19"/>
      <c r="M485" s="19"/>
      <c r="N485" s="19"/>
      <c r="O485" s="10"/>
      <c r="P485" s="95"/>
      <c r="Q485" s="214"/>
      <c r="R485" s="43"/>
      <c r="S485" s="25"/>
      <c r="T485" s="25"/>
    </row>
    <row r="486" spans="1:20" ht="15.75" thickBot="1" x14ac:dyDescent="0.3">
      <c r="A486" s="28"/>
      <c r="B486" s="247" t="s">
        <v>243</v>
      </c>
      <c r="C486" s="248"/>
      <c r="D486" s="249" t="s">
        <v>142</v>
      </c>
      <c r="E486" s="249" t="s">
        <v>143</v>
      </c>
      <c r="F486" s="250" t="s">
        <v>197</v>
      </c>
      <c r="G486" s="251"/>
      <c r="H486" s="252"/>
      <c r="I486" s="253" t="s">
        <v>209</v>
      </c>
      <c r="J486" s="254"/>
      <c r="K486" s="253" t="s">
        <v>210</v>
      </c>
      <c r="L486" s="253"/>
      <c r="M486" s="253"/>
      <c r="N486" s="253"/>
      <c r="O486" s="255"/>
      <c r="P486" s="256" t="s">
        <v>195</v>
      </c>
      <c r="Q486" s="257" t="s">
        <v>196</v>
      </c>
      <c r="R486" s="43"/>
      <c r="S486" s="25"/>
      <c r="T486" s="25"/>
    </row>
    <row r="487" spans="1:20" x14ac:dyDescent="0.25">
      <c r="A487" s="28"/>
      <c r="B487" s="107" t="s">
        <v>509</v>
      </c>
      <c r="C487" s="81" t="str">
        <f>VLOOKUP(INT(MID(B487,2,LEN(B487)-4)),StyleInfo,8,FALSE)</f>
        <v>Premio Evo W 12 Sock</v>
      </c>
      <c r="D487" s="84">
        <f>VLOOKUP(INT(MID(B487,2,LEN(B487)-4)),StyleInfo,3,FALSE)</f>
        <v>12.5</v>
      </c>
      <c r="E487" s="84">
        <f>VLOOKUP(INT(MID(B487,2,LEN(B487)-4)),StyleInfo,4,FALSE)</f>
        <v>25</v>
      </c>
      <c r="F487" s="81" t="str">
        <f>VLOOKUP(B487,ColorLookup,10,FALSE)</f>
        <v>white</v>
      </c>
      <c r="G487" s="85"/>
      <c r="H487" s="68"/>
      <c r="I487" s="8"/>
      <c r="J487" s="17"/>
      <c r="K487" s="8"/>
      <c r="L487" s="17"/>
      <c r="M487" s="17"/>
      <c r="N487" s="17"/>
      <c r="O487" s="98"/>
      <c r="P487" s="190">
        <f>SUM(H487:N487)</f>
        <v>0</v>
      </c>
      <c r="Q487" s="220">
        <f>P487*D487</f>
        <v>0</v>
      </c>
      <c r="R487" s="43"/>
      <c r="S487" s="25"/>
      <c r="T487" s="25"/>
    </row>
    <row r="488" spans="1:20" ht="15.75" thickBot="1" x14ac:dyDescent="0.3">
      <c r="A488" s="28"/>
      <c r="B488" s="116" t="s">
        <v>510</v>
      </c>
      <c r="C488" s="89" t="str">
        <f>VLOOKUP(INT(MID(B488,2,LEN(B488)-4)),StyleInfo,8,FALSE)</f>
        <v>Premio Evo W 12 Sock</v>
      </c>
      <c r="D488" s="90">
        <f>VLOOKUP(INT(MID(B488,2,LEN(B488)-4)),StyleInfo,3,FALSE)</f>
        <v>12.5</v>
      </c>
      <c r="E488" s="90">
        <f>VLOOKUP(INT(MID(B488,2,LEN(B488)-4)),StyleInfo,4,FALSE)</f>
        <v>25</v>
      </c>
      <c r="F488" s="82" t="str">
        <f>VLOOKUP(B488,ColorLookup,10,FALSE)</f>
        <v>black</v>
      </c>
      <c r="G488" s="91"/>
      <c r="H488" s="69"/>
      <c r="I488" s="11"/>
      <c r="J488" s="18"/>
      <c r="K488" s="11"/>
      <c r="L488" s="18"/>
      <c r="M488" s="18"/>
      <c r="N488" s="18"/>
      <c r="O488" s="99"/>
      <c r="P488" s="191">
        <f>SUM(H488:N488)</f>
        <v>0</v>
      </c>
      <c r="Q488" s="222">
        <f>P488*D488</f>
        <v>0</v>
      </c>
      <c r="R488" s="43"/>
      <c r="S488" s="25"/>
      <c r="T488" s="25"/>
    </row>
    <row r="489" spans="1:20" x14ac:dyDescent="0.25">
      <c r="A489" s="28"/>
      <c r="B489" s="107" t="s">
        <v>512</v>
      </c>
      <c r="C489" s="81" t="str">
        <f t="shared" ref="C489:C503" si="287">VLOOKUP(INT(MID(B489,2,LEN(B489)-4)),StyleInfo,8,FALSE)</f>
        <v>Espresso 2 W 12 Sock</v>
      </c>
      <c r="D489" s="84">
        <f t="shared" ref="D489:D503" si="288">VLOOKUP(INT(MID(B489,2,LEN(B489)-4)),StyleInfo,3,FALSE)</f>
        <v>10</v>
      </c>
      <c r="E489" s="84">
        <f t="shared" ref="E489:E503" si="289">VLOOKUP(INT(MID(B489,2,LEN(B489)-4)),StyleInfo,4,FALSE)</f>
        <v>20</v>
      </c>
      <c r="F489" s="81" t="str">
        <f t="shared" ref="F489:F503" si="290">VLOOKUP(B489,ColorLookup,10,FALSE)</f>
        <v>white - CORE</v>
      </c>
      <c r="G489" s="85"/>
      <c r="H489" s="68"/>
      <c r="I489" s="8"/>
      <c r="J489" s="17"/>
      <c r="K489" s="8"/>
      <c r="L489" s="17"/>
      <c r="M489" s="17"/>
      <c r="N489" s="17"/>
      <c r="O489" s="98"/>
      <c r="P489" s="190">
        <f t="shared" ref="P489:P503" si="291">SUM(H489:N489)</f>
        <v>0</v>
      </c>
      <c r="Q489" s="220">
        <f t="shared" ref="Q489:Q503" si="292">P489*D489</f>
        <v>0</v>
      </c>
      <c r="R489" s="43"/>
      <c r="S489" s="25"/>
      <c r="T489" s="25"/>
    </row>
    <row r="490" spans="1:20" x14ac:dyDescent="0.25">
      <c r="A490" s="28"/>
      <c r="B490" s="115" t="s">
        <v>513</v>
      </c>
      <c r="C490" s="26" t="str">
        <f t="shared" si="287"/>
        <v>Espresso 2 W 12 Sock</v>
      </c>
      <c r="D490" s="87">
        <f t="shared" si="288"/>
        <v>10</v>
      </c>
      <c r="E490" s="87">
        <f t="shared" si="289"/>
        <v>20</v>
      </c>
      <c r="F490" s="4" t="str">
        <f t="shared" si="290"/>
        <v>black</v>
      </c>
      <c r="G490" s="327"/>
      <c r="H490" s="33"/>
      <c r="I490" s="9"/>
      <c r="J490" s="19"/>
      <c r="K490" s="9"/>
      <c r="L490" s="19"/>
      <c r="M490" s="19"/>
      <c r="N490" s="19"/>
      <c r="O490" s="10"/>
      <c r="P490" s="188">
        <f t="shared" si="291"/>
        <v>0</v>
      </c>
      <c r="Q490" s="221">
        <f t="shared" si="292"/>
        <v>0</v>
      </c>
      <c r="R490" s="43"/>
      <c r="S490" s="25"/>
      <c r="T490" s="25"/>
    </row>
    <row r="491" spans="1:20" x14ac:dyDescent="0.25">
      <c r="A491" s="28"/>
      <c r="B491" s="115" t="s">
        <v>918</v>
      </c>
      <c r="C491" s="26" t="str">
        <f t="shared" si="287"/>
        <v>Espresso 2 W 12 Sock</v>
      </c>
      <c r="D491" s="87">
        <f t="shared" si="288"/>
        <v>10</v>
      </c>
      <c r="E491" s="87">
        <f t="shared" si="289"/>
        <v>20</v>
      </c>
      <c r="F491" s="4" t="str">
        <f t="shared" si="290"/>
        <v>rosa giro</v>
      </c>
      <c r="G491" s="327"/>
      <c r="H491" s="33"/>
      <c r="I491" s="9"/>
      <c r="J491" s="19"/>
      <c r="K491" s="9"/>
      <c r="L491" s="19"/>
      <c r="M491" s="19"/>
      <c r="N491" s="19"/>
      <c r="O491" s="10"/>
      <c r="P491" s="188">
        <f t="shared" si="291"/>
        <v>0</v>
      </c>
      <c r="Q491" s="221">
        <f t="shared" si="292"/>
        <v>0</v>
      </c>
      <c r="R491" s="43"/>
      <c r="S491" s="25"/>
      <c r="T491" s="25"/>
    </row>
    <row r="492" spans="1:20" x14ac:dyDescent="0.25">
      <c r="A492" s="28"/>
      <c r="B492" s="115" t="s">
        <v>514</v>
      </c>
      <c r="C492" s="26" t="str">
        <f t="shared" si="287"/>
        <v>Espresso 2 W 12 Sock</v>
      </c>
      <c r="D492" s="87">
        <f t="shared" si="288"/>
        <v>10</v>
      </c>
      <c r="E492" s="87">
        <f t="shared" si="289"/>
        <v>20</v>
      </c>
      <c r="F492" s="4" t="str">
        <f t="shared" si="290"/>
        <v>silver moon</v>
      </c>
      <c r="G492" s="327"/>
      <c r="H492" s="33"/>
      <c r="I492" s="9"/>
      <c r="J492" s="19"/>
      <c r="K492" s="9"/>
      <c r="L492" s="19"/>
      <c r="M492" s="19"/>
      <c r="N492" s="19"/>
      <c r="O492" s="10"/>
      <c r="P492" s="188">
        <f t="shared" si="291"/>
        <v>0</v>
      </c>
      <c r="Q492" s="221">
        <f t="shared" si="292"/>
        <v>0</v>
      </c>
      <c r="R492" s="43"/>
      <c r="S492" s="25"/>
      <c r="T492" s="25"/>
    </row>
    <row r="493" spans="1:20" x14ac:dyDescent="0.25">
      <c r="A493" s="28"/>
      <c r="B493" s="115" t="s">
        <v>515</v>
      </c>
      <c r="C493" s="26" t="str">
        <f t="shared" si="287"/>
        <v>Espresso 2 W 12 Sock</v>
      </c>
      <c r="D493" s="87">
        <f t="shared" si="288"/>
        <v>10</v>
      </c>
      <c r="E493" s="87">
        <f t="shared" si="289"/>
        <v>20</v>
      </c>
      <c r="F493" s="4" t="str">
        <f t="shared" si="290"/>
        <v>belgian blue</v>
      </c>
      <c r="G493" s="327"/>
      <c r="H493" s="33"/>
      <c r="I493" s="9"/>
      <c r="J493" s="19"/>
      <c r="K493" s="9"/>
      <c r="L493" s="19"/>
      <c r="M493" s="19"/>
      <c r="N493" s="19"/>
      <c r="O493" s="10"/>
      <c r="P493" s="188">
        <f t="shared" si="291"/>
        <v>0</v>
      </c>
      <c r="Q493" s="221">
        <f t="shared" si="292"/>
        <v>0</v>
      </c>
      <c r="R493" s="43"/>
      <c r="S493" s="25"/>
      <c r="T493" s="25"/>
    </row>
    <row r="494" spans="1:20" x14ac:dyDescent="0.25">
      <c r="A494" s="28"/>
      <c r="B494" s="115" t="s">
        <v>919</v>
      </c>
      <c r="C494" s="26" t="str">
        <f t="shared" si="287"/>
        <v>Espresso 2 W 12 Sock</v>
      </c>
      <c r="D494" s="87">
        <f t="shared" si="288"/>
        <v>10</v>
      </c>
      <c r="E494" s="87">
        <f t="shared" si="289"/>
        <v>20</v>
      </c>
      <c r="F494" s="4" t="str">
        <f t="shared" si="290"/>
        <v>ultraviolet</v>
      </c>
      <c r="G494" s="327"/>
      <c r="H494" s="33"/>
      <c r="I494" s="9"/>
      <c r="J494" s="19"/>
      <c r="K494" s="9"/>
      <c r="L494" s="19"/>
      <c r="M494" s="19"/>
      <c r="N494" s="19"/>
      <c r="O494" s="10"/>
      <c r="P494" s="188">
        <f t="shared" si="291"/>
        <v>0</v>
      </c>
      <c r="Q494" s="221">
        <f t="shared" si="292"/>
        <v>0</v>
      </c>
      <c r="R494" s="43"/>
      <c r="S494" s="25"/>
      <c r="T494" s="25"/>
    </row>
    <row r="495" spans="1:20" ht="15.75" thickBot="1" x14ac:dyDescent="0.3">
      <c r="A495" s="28"/>
      <c r="B495" s="116" t="s">
        <v>516</v>
      </c>
      <c r="C495" s="89" t="str">
        <f t="shared" si="287"/>
        <v>Espresso 2 W 12 Sock</v>
      </c>
      <c r="D495" s="90">
        <f t="shared" si="288"/>
        <v>10</v>
      </c>
      <c r="E495" s="90">
        <f t="shared" si="289"/>
        <v>20</v>
      </c>
      <c r="F495" s="82" t="str">
        <f t="shared" si="290"/>
        <v>purple mist - CORE</v>
      </c>
      <c r="G495" s="91"/>
      <c r="H495" s="69"/>
      <c r="I495" s="11"/>
      <c r="J495" s="18"/>
      <c r="K495" s="11"/>
      <c r="L495" s="18"/>
      <c r="M495" s="18"/>
      <c r="N495" s="18"/>
      <c r="O495" s="99"/>
      <c r="P495" s="191">
        <f t="shared" si="291"/>
        <v>0</v>
      </c>
      <c r="Q495" s="222">
        <f t="shared" si="292"/>
        <v>0</v>
      </c>
      <c r="R495" s="43"/>
      <c r="S495" s="25"/>
      <c r="T495" s="25"/>
    </row>
    <row r="496" spans="1:20" x14ac:dyDescent="0.25">
      <c r="A496" s="28"/>
      <c r="B496" s="107" t="s">
        <v>935</v>
      </c>
      <c r="C496" s="81" t="str">
        <f t="shared" ref="C496:C501" si="293">VLOOKUP(INT(MID(B496,2,LEN(B496)-4)),StyleInfo,8,FALSE)</f>
        <v>Tonal Logo W 12 Sock</v>
      </c>
      <c r="D496" s="84">
        <f t="shared" ref="D496:D501" si="294">VLOOKUP(INT(MID(B496,2,LEN(B496)-4)),StyleInfo,3,FALSE)</f>
        <v>10</v>
      </c>
      <c r="E496" s="84">
        <f t="shared" ref="E496:E501" si="295">VLOOKUP(INT(MID(B496,2,LEN(B496)-4)),StyleInfo,4,FALSE)</f>
        <v>20</v>
      </c>
      <c r="F496" s="81" t="str">
        <f t="shared" ref="F496:F501" si="296">VLOOKUP(B496,ColorLookup,10,FALSE)</f>
        <v>belgian blue/silver gray-neon cobalt</v>
      </c>
      <c r="G496" s="85"/>
      <c r="H496" s="68"/>
      <c r="I496" s="8"/>
      <c r="J496" s="17"/>
      <c r="K496" s="8"/>
      <c r="L496" s="17"/>
      <c r="M496" s="17"/>
      <c r="N496" s="17"/>
      <c r="O496" s="98"/>
      <c r="P496" s="190">
        <f t="shared" ref="P496:P501" si="297">SUM(H496:N496)</f>
        <v>0</v>
      </c>
      <c r="Q496" s="220">
        <f t="shared" ref="Q496:Q499" si="298">P496*D496</f>
        <v>0</v>
      </c>
      <c r="R496" s="43"/>
      <c r="S496" s="25"/>
      <c r="T496" s="25"/>
    </row>
    <row r="497" spans="1:20" x14ac:dyDescent="0.25">
      <c r="A497" s="28"/>
      <c r="B497" s="115" t="s">
        <v>936</v>
      </c>
      <c r="C497" s="26" t="str">
        <f t="shared" si="293"/>
        <v>Tonal Logo W 12 Sock</v>
      </c>
      <c r="D497" s="87">
        <f t="shared" si="294"/>
        <v>10</v>
      </c>
      <c r="E497" s="87">
        <f t="shared" si="295"/>
        <v>20</v>
      </c>
      <c r="F497" s="4" t="str">
        <f t="shared" si="296"/>
        <v>ultraviolet/rosa giro-purple mist</v>
      </c>
      <c r="G497" s="327"/>
      <c r="H497" s="33"/>
      <c r="I497" s="9"/>
      <c r="J497" s="19"/>
      <c r="K497" s="9"/>
      <c r="L497" s="19"/>
      <c r="M497" s="19"/>
      <c r="N497" s="19"/>
      <c r="O497" s="10"/>
      <c r="P497" s="188">
        <f t="shared" si="297"/>
        <v>0</v>
      </c>
      <c r="Q497" s="221">
        <f t="shared" si="298"/>
        <v>0</v>
      </c>
      <c r="R497" s="43"/>
      <c r="S497" s="25"/>
      <c r="T497" s="25"/>
    </row>
    <row r="498" spans="1:20" x14ac:dyDescent="0.25">
      <c r="A498" s="28"/>
      <c r="B498" s="115" t="s">
        <v>937</v>
      </c>
      <c r="C498" s="26" t="str">
        <f t="shared" si="293"/>
        <v>Tonal Logo W 12 Sock</v>
      </c>
      <c r="D498" s="87">
        <f t="shared" si="294"/>
        <v>10</v>
      </c>
      <c r="E498" s="87">
        <f t="shared" si="295"/>
        <v>20</v>
      </c>
      <c r="F498" s="4" t="str">
        <f t="shared" si="296"/>
        <v>violet pink/winter sky-rosa giro</v>
      </c>
      <c r="G498" s="327"/>
      <c r="H498" s="33"/>
      <c r="I498" s="9"/>
      <c r="J498" s="19"/>
      <c r="K498" s="9"/>
      <c r="L498" s="19"/>
      <c r="M498" s="19"/>
      <c r="N498" s="19"/>
      <c r="O498" s="10"/>
      <c r="P498" s="188">
        <f t="shared" si="297"/>
        <v>0</v>
      </c>
      <c r="Q498" s="221">
        <f t="shared" si="298"/>
        <v>0</v>
      </c>
      <c r="R498" s="43"/>
      <c r="S498" s="25"/>
      <c r="T498" s="25"/>
    </row>
    <row r="499" spans="1:20" ht="15.75" thickBot="1" x14ac:dyDescent="0.3">
      <c r="A499" s="28"/>
      <c r="B499" s="116" t="s">
        <v>938</v>
      </c>
      <c r="C499" s="89" t="str">
        <f t="shared" si="293"/>
        <v>Tonal Logo W 12 Sock</v>
      </c>
      <c r="D499" s="90">
        <f t="shared" si="294"/>
        <v>10</v>
      </c>
      <c r="E499" s="90">
        <f t="shared" si="295"/>
        <v>20</v>
      </c>
      <c r="F499" s="82" t="str">
        <f t="shared" si="296"/>
        <v>mango mojito/ultraviolet-purple mist</v>
      </c>
      <c r="G499" s="91"/>
      <c r="H499" s="69"/>
      <c r="I499" s="11"/>
      <c r="J499" s="18"/>
      <c r="K499" s="11"/>
      <c r="L499" s="18"/>
      <c r="M499" s="18"/>
      <c r="N499" s="18"/>
      <c r="O499" s="99"/>
      <c r="P499" s="191">
        <f t="shared" si="297"/>
        <v>0</v>
      </c>
      <c r="Q499" s="222">
        <f t="shared" si="298"/>
        <v>0</v>
      </c>
      <c r="R499" s="43"/>
      <c r="S499" s="25"/>
      <c r="T499" s="25"/>
    </row>
    <row r="500" spans="1:20" s="74" customFormat="1" x14ac:dyDescent="0.25">
      <c r="A500" s="149"/>
      <c r="B500" s="107" t="s">
        <v>244</v>
      </c>
      <c r="C500" s="81" t="str">
        <f t="shared" si="293"/>
        <v>Invisibile Sock</v>
      </c>
      <c r="D500" s="84">
        <f t="shared" si="294"/>
        <v>8.5</v>
      </c>
      <c r="E500" s="84">
        <f t="shared" si="295"/>
        <v>17</v>
      </c>
      <c r="F500" s="81" t="str">
        <f t="shared" si="296"/>
        <v>white</v>
      </c>
      <c r="G500" s="85"/>
      <c r="H500" s="68"/>
      <c r="I500" s="8"/>
      <c r="J500" s="17"/>
      <c r="K500" s="8"/>
      <c r="L500" s="17"/>
      <c r="M500" s="17"/>
      <c r="N500" s="17"/>
      <c r="O500" s="98"/>
      <c r="P500" s="190">
        <f t="shared" si="297"/>
        <v>0</v>
      </c>
      <c r="Q500" s="220">
        <f>P500*D500</f>
        <v>0</v>
      </c>
      <c r="R500" s="148"/>
    </row>
    <row r="501" spans="1:20" s="74" customFormat="1" ht="15.75" thickBot="1" x14ac:dyDescent="0.3">
      <c r="A501" s="149"/>
      <c r="B501" s="116" t="s">
        <v>245</v>
      </c>
      <c r="C501" s="89" t="str">
        <f t="shared" si="293"/>
        <v>Invisibile Sock</v>
      </c>
      <c r="D501" s="90">
        <f t="shared" si="294"/>
        <v>8.5</v>
      </c>
      <c r="E501" s="90">
        <f t="shared" si="295"/>
        <v>17</v>
      </c>
      <c r="F501" s="82" t="str">
        <f t="shared" si="296"/>
        <v>black</v>
      </c>
      <c r="G501" s="91"/>
      <c r="H501" s="69"/>
      <c r="I501" s="11"/>
      <c r="J501" s="18"/>
      <c r="K501" s="11"/>
      <c r="L501" s="18"/>
      <c r="M501" s="18"/>
      <c r="N501" s="18"/>
      <c r="O501" s="99"/>
      <c r="P501" s="191">
        <f t="shared" si="297"/>
        <v>0</v>
      </c>
      <c r="Q501" s="222">
        <f>P501*D501</f>
        <v>0</v>
      </c>
      <c r="R501" s="148"/>
    </row>
    <row r="502" spans="1:20" x14ac:dyDescent="0.25">
      <c r="A502" s="28"/>
      <c r="B502" s="107" t="s">
        <v>518</v>
      </c>
      <c r="C502" s="81" t="str">
        <f t="shared" si="287"/>
        <v>Anima 7 Sock</v>
      </c>
      <c r="D502" s="84">
        <f t="shared" si="288"/>
        <v>9</v>
      </c>
      <c r="E502" s="84">
        <f t="shared" si="289"/>
        <v>18</v>
      </c>
      <c r="F502" s="81" t="str">
        <f t="shared" si="290"/>
        <v>white</v>
      </c>
      <c r="G502" s="85"/>
      <c r="H502" s="68"/>
      <c r="I502" s="8"/>
      <c r="J502" s="17"/>
      <c r="K502" s="8"/>
      <c r="L502" s="17"/>
      <c r="M502" s="17"/>
      <c r="N502" s="17"/>
      <c r="O502" s="98"/>
      <c r="P502" s="190">
        <f t="shared" si="291"/>
        <v>0</v>
      </c>
      <c r="Q502" s="220">
        <f t="shared" si="292"/>
        <v>0</v>
      </c>
      <c r="R502" s="43"/>
      <c r="S502" s="25"/>
      <c r="T502" s="25"/>
    </row>
    <row r="503" spans="1:20" ht="15.75" thickBot="1" x14ac:dyDescent="0.3">
      <c r="A503" s="28"/>
      <c r="B503" s="116" t="s">
        <v>519</v>
      </c>
      <c r="C503" s="89" t="str">
        <f t="shared" si="287"/>
        <v>Anima 7 Sock</v>
      </c>
      <c r="D503" s="90">
        <f t="shared" si="288"/>
        <v>9</v>
      </c>
      <c r="E503" s="90">
        <f t="shared" si="289"/>
        <v>18</v>
      </c>
      <c r="F503" s="82" t="str">
        <f t="shared" si="290"/>
        <v>black</v>
      </c>
      <c r="G503" s="91"/>
      <c r="H503" s="69"/>
      <c r="I503" s="11"/>
      <c r="J503" s="18"/>
      <c r="K503" s="11"/>
      <c r="L503" s="18"/>
      <c r="M503" s="18"/>
      <c r="N503" s="18"/>
      <c r="O503" s="99"/>
      <c r="P503" s="191">
        <f t="shared" si="291"/>
        <v>0</v>
      </c>
      <c r="Q503" s="222">
        <f t="shared" si="292"/>
        <v>0</v>
      </c>
      <c r="R503" s="43"/>
      <c r="S503" s="25"/>
      <c r="T503" s="25"/>
    </row>
    <row r="504" spans="1:20" ht="15.75" thickBot="1" x14ac:dyDescent="0.3">
      <c r="A504" s="28"/>
      <c r="B504" s="259" t="s">
        <v>520</v>
      </c>
      <c r="C504" s="260"/>
      <c r="D504" s="261"/>
      <c r="E504" s="261"/>
      <c r="F504" s="262"/>
      <c r="G504" s="263"/>
      <c r="H504" s="264"/>
      <c r="I504" s="265"/>
      <c r="J504" s="265"/>
      <c r="K504" s="265"/>
      <c r="L504" s="265"/>
      <c r="M504" s="265"/>
      <c r="N504" s="265"/>
      <c r="O504" s="266"/>
      <c r="P504" s="267">
        <f>SUM(P489:P503)</f>
        <v>0</v>
      </c>
      <c r="Q504" s="349">
        <f>SUM(Q487:Q503)</f>
        <v>0</v>
      </c>
      <c r="R504" s="43"/>
      <c r="S504" s="25"/>
      <c r="T504" s="25"/>
    </row>
    <row r="505" spans="1:20" ht="15.75" thickBot="1" x14ac:dyDescent="0.3">
      <c r="A505" s="28"/>
      <c r="B505" s="2"/>
      <c r="C505" s="2"/>
      <c r="D505" s="3"/>
      <c r="E505" s="3"/>
      <c r="F505" s="2"/>
      <c r="G505" s="95"/>
      <c r="H505" s="33"/>
      <c r="I505" s="19"/>
      <c r="J505" s="19"/>
      <c r="K505" s="19"/>
      <c r="L505" s="19"/>
      <c r="M505" s="19"/>
      <c r="N505" s="19"/>
      <c r="O505" s="10"/>
      <c r="P505" s="95"/>
      <c r="Q505" s="214"/>
      <c r="R505" s="43"/>
      <c r="S505" s="25"/>
      <c r="T505" s="25"/>
    </row>
    <row r="506" spans="1:20" ht="15.75" thickBot="1" x14ac:dyDescent="0.3">
      <c r="A506" s="28"/>
      <c r="B506" s="236" t="s">
        <v>246</v>
      </c>
      <c r="C506" s="237"/>
      <c r="D506" s="238" t="s">
        <v>142</v>
      </c>
      <c r="E506" s="238" t="s">
        <v>143</v>
      </c>
      <c r="F506" s="239" t="s">
        <v>197</v>
      </c>
      <c r="G506" s="240"/>
      <c r="H506" s="241"/>
      <c r="I506" s="242"/>
      <c r="J506" s="258"/>
      <c r="K506" s="242" t="s">
        <v>226</v>
      </c>
      <c r="L506" s="242"/>
      <c r="M506" s="242"/>
      <c r="N506" s="242"/>
      <c r="O506" s="243"/>
      <c r="P506" s="244" t="s">
        <v>195</v>
      </c>
      <c r="Q506" s="245" t="s">
        <v>196</v>
      </c>
      <c r="R506" s="43"/>
      <c r="S506" s="25"/>
      <c r="T506" s="25"/>
    </row>
    <row r="507" spans="1:20" ht="12.75" customHeight="1" x14ac:dyDescent="0.25">
      <c r="A507" s="28"/>
      <c r="B507" s="107" t="s">
        <v>963</v>
      </c>
      <c r="C507" s="81" t="str">
        <f t="shared" ref="C507:C508" si="299">VLOOKUP(INT(MID(B507,2,LEN(B507)-4)),StyleInfo,8,FALSE)</f>
        <v>Travel Cap</v>
      </c>
      <c r="D507" s="84">
        <f t="shared" ref="D507:D508" si="300">VLOOKUP(INT(MID(B507,2,LEN(B507)-4)),StyleInfo,3,FALSE)</f>
        <v>20</v>
      </c>
      <c r="E507" s="84">
        <f t="shared" ref="E507:E508" si="301">VLOOKUP(INT(MID(B507,2,LEN(B507)-4)),StyleInfo,4,FALSE)</f>
        <v>40</v>
      </c>
      <c r="F507" s="81" t="str">
        <f t="shared" ref="F507:F508" si="302">VLOOKUP(B507,ColorLookup,10,FALSE)</f>
        <v>black</v>
      </c>
      <c r="G507" s="85"/>
      <c r="H507" s="68"/>
      <c r="I507" s="17"/>
      <c r="J507" s="17"/>
      <c r="K507" s="8"/>
      <c r="L507" s="17"/>
      <c r="M507" s="17"/>
      <c r="N507" s="17"/>
      <c r="O507" s="98"/>
      <c r="P507" s="190">
        <f t="shared" ref="P507:P508" si="303">SUM(G507:N507)</f>
        <v>0</v>
      </c>
      <c r="Q507" s="220">
        <f t="shared" ref="Q507:Q508" si="304">P507*D507</f>
        <v>0</v>
      </c>
      <c r="R507" s="43"/>
      <c r="S507" s="25"/>
      <c r="T507" s="25"/>
    </row>
    <row r="508" spans="1:20" ht="12.75" customHeight="1" thickBot="1" x14ac:dyDescent="0.3">
      <c r="A508" s="28"/>
      <c r="B508" s="116" t="s">
        <v>964</v>
      </c>
      <c r="C508" s="89" t="str">
        <f t="shared" si="299"/>
        <v>Travel Cap</v>
      </c>
      <c r="D508" s="90">
        <f t="shared" si="300"/>
        <v>20</v>
      </c>
      <c r="E508" s="90">
        <f t="shared" si="301"/>
        <v>40</v>
      </c>
      <c r="F508" s="82" t="str">
        <f t="shared" si="302"/>
        <v>white</v>
      </c>
      <c r="G508" s="91"/>
      <c r="H508" s="69"/>
      <c r="I508" s="18"/>
      <c r="J508" s="18"/>
      <c r="K508" s="11"/>
      <c r="L508" s="18"/>
      <c r="M508" s="18"/>
      <c r="N508" s="18"/>
      <c r="O508" s="99"/>
      <c r="P508" s="191">
        <f t="shared" si="303"/>
        <v>0</v>
      </c>
      <c r="Q508" s="222">
        <f t="shared" si="304"/>
        <v>0</v>
      </c>
      <c r="R508" s="43"/>
      <c r="S508" s="25"/>
      <c r="T508" s="25"/>
    </row>
    <row r="509" spans="1:20" ht="15.75" thickBot="1" x14ac:dyDescent="0.3">
      <c r="A509" s="28"/>
      <c r="B509" s="259" t="s">
        <v>521</v>
      </c>
      <c r="C509" s="260"/>
      <c r="D509" s="261"/>
      <c r="E509" s="261"/>
      <c r="F509" s="262"/>
      <c r="G509" s="263"/>
      <c r="H509" s="264"/>
      <c r="I509" s="265"/>
      <c r="J509" s="265"/>
      <c r="K509" s="265"/>
      <c r="L509" s="265"/>
      <c r="M509" s="265"/>
      <c r="N509" s="265"/>
      <c r="O509" s="266"/>
      <c r="P509" s="267">
        <f>SUM(P507:P508)</f>
        <v>0</v>
      </c>
      <c r="Q509" s="268">
        <f>SUM(Q507:Q508)</f>
        <v>0</v>
      </c>
      <c r="R509" s="43"/>
      <c r="S509" s="25"/>
      <c r="T509" s="25"/>
    </row>
    <row r="510" spans="1:20" ht="15.75" thickBot="1" x14ac:dyDescent="0.3">
      <c r="A510" s="28"/>
      <c r="B510" s="2"/>
      <c r="C510" s="2"/>
      <c r="D510" s="3"/>
      <c r="E510" s="3"/>
      <c r="F510" s="2"/>
      <c r="G510" s="95"/>
      <c r="H510" s="33"/>
      <c r="I510" s="19"/>
      <c r="J510" s="19"/>
      <c r="K510" s="19"/>
      <c r="L510" s="19"/>
      <c r="M510" s="19"/>
      <c r="N510" s="19"/>
      <c r="O510" s="10"/>
      <c r="P510" s="95"/>
      <c r="Q510" s="214"/>
      <c r="R510" s="43"/>
      <c r="S510" s="25"/>
      <c r="T510" s="25"/>
    </row>
    <row r="511" spans="1:20" ht="15.75" thickBot="1" x14ac:dyDescent="0.3">
      <c r="A511" s="28"/>
      <c r="B511" s="236" t="s">
        <v>1075</v>
      </c>
      <c r="C511" s="237"/>
      <c r="D511" s="238" t="s">
        <v>142</v>
      </c>
      <c r="E511" s="238" t="s">
        <v>143</v>
      </c>
      <c r="F511" s="239" t="s">
        <v>197</v>
      </c>
      <c r="G511" s="240"/>
      <c r="H511" s="241" t="s">
        <v>198</v>
      </c>
      <c r="I511" s="242" t="s">
        <v>102</v>
      </c>
      <c r="J511" s="242" t="s">
        <v>88</v>
      </c>
      <c r="K511" s="242" t="s">
        <v>78</v>
      </c>
      <c r="L511" s="242" t="s">
        <v>199</v>
      </c>
      <c r="M511" s="242"/>
      <c r="N511" s="242"/>
      <c r="O511" s="243"/>
      <c r="P511" s="244" t="s">
        <v>195</v>
      </c>
      <c r="Q511" s="245" t="s">
        <v>196</v>
      </c>
      <c r="R511" s="43"/>
      <c r="S511" s="25"/>
      <c r="T511" s="25"/>
    </row>
    <row r="512" spans="1:20" x14ac:dyDescent="0.25">
      <c r="A512" s="28"/>
      <c r="B512" s="83" t="s">
        <v>1080</v>
      </c>
      <c r="C512" s="81" t="str">
        <f t="shared" ref="C512:C526" si="305">VLOOKUP(INT(MID(B512,2,LEN(B512)-4)),StyleInfo,8,FALSE)</f>
        <v>Perfetto RoS 3 W Jacket</v>
      </c>
      <c r="D512" s="84">
        <f t="shared" ref="D512:D526" si="306">VLOOKUP(INT(MID(B512,2,LEN(B512)-4)),StyleInfo,3,FALSE)</f>
        <v>160</v>
      </c>
      <c r="E512" s="84">
        <f t="shared" ref="E512:E526" si="307">VLOOKUP(INT(MID(B512,2,LEN(B512)-4)),StyleInfo,4,FALSE)</f>
        <v>320</v>
      </c>
      <c r="F512" s="81" t="str">
        <f t="shared" ref="F512:F526" si="308">VLOOKUP(B512,ColorLookup,10,FALSE)</f>
        <v>hibiscus/black reflex</v>
      </c>
      <c r="G512" s="85"/>
      <c r="H512" s="64"/>
      <c r="I512" s="8"/>
      <c r="J512" s="8"/>
      <c r="K512" s="8"/>
      <c r="L512" s="8"/>
      <c r="M512" s="17"/>
      <c r="N512" s="17"/>
      <c r="O512" s="98"/>
      <c r="P512" s="190">
        <f t="shared" ref="P512:P521" si="309">SUM(G512:N512)</f>
        <v>0</v>
      </c>
      <c r="Q512" s="220">
        <f t="shared" ref="Q512:Q526" si="310">P512*D512</f>
        <v>0</v>
      </c>
      <c r="R512" s="43"/>
      <c r="S512" s="25"/>
      <c r="T512" s="25"/>
    </row>
    <row r="513" spans="1:20" ht="15.75" thickBot="1" x14ac:dyDescent="0.3">
      <c r="A513" s="28"/>
      <c r="B513" s="88" t="s">
        <v>1081</v>
      </c>
      <c r="C513" s="89" t="str">
        <f t="shared" si="305"/>
        <v>Perfetto RoS 3 W Jacket</v>
      </c>
      <c r="D513" s="90">
        <f t="shared" si="306"/>
        <v>160</v>
      </c>
      <c r="E513" s="90">
        <f t="shared" si="307"/>
        <v>320</v>
      </c>
      <c r="F513" s="82" t="str">
        <f t="shared" si="308"/>
        <v>light black/silver reflex</v>
      </c>
      <c r="G513" s="91"/>
      <c r="H513" s="66"/>
      <c r="I513" s="11"/>
      <c r="J513" s="11"/>
      <c r="K513" s="11"/>
      <c r="L513" s="11"/>
      <c r="M513" s="18"/>
      <c r="N513" s="18"/>
      <c r="O513" s="99"/>
      <c r="P513" s="191">
        <f t="shared" si="309"/>
        <v>0</v>
      </c>
      <c r="Q513" s="222">
        <f t="shared" si="310"/>
        <v>0</v>
      </c>
      <c r="R513" s="43"/>
      <c r="S513" s="25"/>
      <c r="T513" s="25"/>
    </row>
    <row r="514" spans="1:20" x14ac:dyDescent="0.25">
      <c r="A514" s="28"/>
      <c r="B514" s="83" t="s">
        <v>1078</v>
      </c>
      <c r="C514" s="81" t="str">
        <f t="shared" si="305"/>
        <v>Do.Di.Ci. W Jacket</v>
      </c>
      <c r="D514" s="84">
        <f t="shared" si="306"/>
        <v>140</v>
      </c>
      <c r="E514" s="84">
        <f t="shared" si="307"/>
        <v>280</v>
      </c>
      <c r="F514" s="81" t="str">
        <f t="shared" si="308"/>
        <v>light black</v>
      </c>
      <c r="G514" s="85"/>
      <c r="H514" s="64"/>
      <c r="I514" s="8"/>
      <c r="J514" s="8"/>
      <c r="K514" s="8"/>
      <c r="L514" s="8"/>
      <c r="M514" s="17"/>
      <c r="N514" s="17"/>
      <c r="O514" s="98"/>
      <c r="P514" s="190">
        <f t="shared" si="309"/>
        <v>0</v>
      </c>
      <c r="Q514" s="220">
        <f t="shared" si="310"/>
        <v>0</v>
      </c>
      <c r="R514" s="43"/>
      <c r="S514" s="25"/>
      <c r="T514" s="25"/>
    </row>
    <row r="515" spans="1:20" ht="15.75" thickBot="1" x14ac:dyDescent="0.3">
      <c r="A515" s="28"/>
      <c r="B515" s="88" t="s">
        <v>1079</v>
      </c>
      <c r="C515" s="89" t="str">
        <f t="shared" si="305"/>
        <v>Do.Di.Ci. W Jacket</v>
      </c>
      <c r="D515" s="90">
        <f t="shared" si="306"/>
        <v>140</v>
      </c>
      <c r="E515" s="90">
        <f t="shared" si="307"/>
        <v>280</v>
      </c>
      <c r="F515" s="82" t="str">
        <f t="shared" si="308"/>
        <v>ultraviolet</v>
      </c>
      <c r="G515" s="91"/>
      <c r="H515" s="66"/>
      <c r="I515" s="11"/>
      <c r="J515" s="11"/>
      <c r="K515" s="11"/>
      <c r="L515" s="11"/>
      <c r="M515" s="18"/>
      <c r="N515" s="18"/>
      <c r="O515" s="99"/>
      <c r="P515" s="191">
        <f t="shared" si="309"/>
        <v>0</v>
      </c>
      <c r="Q515" s="222">
        <f t="shared" si="310"/>
        <v>0</v>
      </c>
      <c r="R515" s="43"/>
      <c r="S515" s="25"/>
      <c r="T515" s="25"/>
    </row>
    <row r="516" spans="1:20" ht="15.75" thickBot="1" x14ac:dyDescent="0.3">
      <c r="A516" s="28"/>
      <c r="B516" s="92" t="s">
        <v>523</v>
      </c>
      <c r="C516" s="93" t="str">
        <f t="shared" si="305"/>
        <v>Gabba R W Jacket</v>
      </c>
      <c r="D516" s="94">
        <f t="shared" si="306"/>
        <v>185</v>
      </c>
      <c r="E516" s="94">
        <f t="shared" si="307"/>
        <v>370</v>
      </c>
      <c r="F516" s="93" t="str">
        <f t="shared" si="308"/>
        <v>black</v>
      </c>
      <c r="G516" s="63"/>
      <c r="H516" s="67"/>
      <c r="I516" s="12"/>
      <c r="J516" s="12"/>
      <c r="K516" s="12"/>
      <c r="L516" s="12"/>
      <c r="M516" s="36"/>
      <c r="N516" s="36"/>
      <c r="O516" s="100"/>
      <c r="P516" s="192">
        <f t="shared" si="309"/>
        <v>0</v>
      </c>
      <c r="Q516" s="223">
        <f t="shared" si="310"/>
        <v>0</v>
      </c>
      <c r="R516" s="43"/>
      <c r="S516" s="25"/>
      <c r="T516" s="25"/>
    </row>
    <row r="517" spans="1:20" ht="15.75" thickBot="1" x14ac:dyDescent="0.3">
      <c r="A517" s="28"/>
      <c r="B517" s="92" t="s">
        <v>1082</v>
      </c>
      <c r="C517" s="93" t="str">
        <f t="shared" si="305"/>
        <v>Ultra W Rain Cape</v>
      </c>
      <c r="D517" s="94">
        <f t="shared" si="306"/>
        <v>130</v>
      </c>
      <c r="E517" s="94">
        <f t="shared" si="307"/>
        <v>260</v>
      </c>
      <c r="F517" s="93" t="str">
        <f t="shared" si="308"/>
        <v>black/silver reflex</v>
      </c>
      <c r="G517" s="63"/>
      <c r="H517" s="67"/>
      <c r="I517" s="12"/>
      <c r="J517" s="12"/>
      <c r="K517" s="12"/>
      <c r="L517" s="12"/>
      <c r="M517" s="36"/>
      <c r="N517" s="36"/>
      <c r="O517" s="100"/>
      <c r="P517" s="192">
        <f t="shared" si="309"/>
        <v>0</v>
      </c>
      <c r="Q517" s="223">
        <f t="shared" si="310"/>
        <v>0</v>
      </c>
      <c r="R517" s="43"/>
      <c r="S517" s="25"/>
      <c r="T517" s="25"/>
    </row>
    <row r="518" spans="1:20" x14ac:dyDescent="0.25">
      <c r="A518" s="28"/>
      <c r="B518" s="83" t="s">
        <v>525</v>
      </c>
      <c r="C518" s="81" t="str">
        <f t="shared" si="305"/>
        <v>Squall Shell W Jacket</v>
      </c>
      <c r="D518" s="84">
        <f t="shared" si="306"/>
        <v>70</v>
      </c>
      <c r="E518" s="84">
        <f t="shared" si="307"/>
        <v>140</v>
      </c>
      <c r="F518" s="81" t="str">
        <f t="shared" si="308"/>
        <v>light black/silver gray</v>
      </c>
      <c r="G518" s="85"/>
      <c r="H518" s="64"/>
      <c r="I518" s="8"/>
      <c r="J518" s="8"/>
      <c r="K518" s="8"/>
      <c r="L518" s="8"/>
      <c r="M518" s="17"/>
      <c r="N518" s="17"/>
      <c r="O518" s="98"/>
      <c r="P518" s="190">
        <f t="shared" si="309"/>
        <v>0</v>
      </c>
      <c r="Q518" s="220">
        <f t="shared" si="310"/>
        <v>0</v>
      </c>
      <c r="R518" s="43"/>
      <c r="S518" s="25"/>
      <c r="T518" s="25"/>
    </row>
    <row r="519" spans="1:20" ht="15.75" thickBot="1" x14ac:dyDescent="0.3">
      <c r="A519" s="28"/>
      <c r="B519" s="88" t="s">
        <v>526</v>
      </c>
      <c r="C519" s="89" t="str">
        <f t="shared" si="305"/>
        <v>Squall Shell W Jacket</v>
      </c>
      <c r="D519" s="90">
        <f t="shared" si="306"/>
        <v>70</v>
      </c>
      <c r="E519" s="90">
        <f t="shared" si="307"/>
        <v>140</v>
      </c>
      <c r="F519" s="82" t="str">
        <f t="shared" si="308"/>
        <v>silver gray/black</v>
      </c>
      <c r="G519" s="91"/>
      <c r="H519" s="66"/>
      <c r="I519" s="11"/>
      <c r="J519" s="11"/>
      <c r="K519" s="11"/>
      <c r="L519" s="11"/>
      <c r="M519" s="18"/>
      <c r="N519" s="18"/>
      <c r="O519" s="99"/>
      <c r="P519" s="191">
        <f t="shared" si="309"/>
        <v>0</v>
      </c>
      <c r="Q519" s="222">
        <f t="shared" si="310"/>
        <v>0</v>
      </c>
      <c r="R519" s="43"/>
      <c r="S519" s="25"/>
      <c r="T519" s="25"/>
    </row>
    <row r="520" spans="1:20" x14ac:dyDescent="0.25">
      <c r="A520" s="28"/>
      <c r="B520" s="83" t="s">
        <v>1076</v>
      </c>
      <c r="C520" s="81" t="str">
        <f t="shared" si="305"/>
        <v>Emergency 3 W Rain Jacket</v>
      </c>
      <c r="D520" s="84">
        <f t="shared" si="306"/>
        <v>100</v>
      </c>
      <c r="E520" s="84">
        <f t="shared" si="307"/>
        <v>200</v>
      </c>
      <c r="F520" s="81" t="str">
        <f t="shared" si="308"/>
        <v>white</v>
      </c>
      <c r="G520" s="85"/>
      <c r="H520" s="64"/>
      <c r="I520" s="8"/>
      <c r="J520" s="8"/>
      <c r="K520" s="8"/>
      <c r="L520" s="8"/>
      <c r="M520" s="17"/>
      <c r="N520" s="17"/>
      <c r="O520" s="98"/>
      <c r="P520" s="190">
        <f t="shared" si="309"/>
        <v>0</v>
      </c>
      <c r="Q520" s="220">
        <f t="shared" si="310"/>
        <v>0</v>
      </c>
      <c r="R520" s="43"/>
      <c r="S520" s="25"/>
      <c r="T520" s="25"/>
    </row>
    <row r="521" spans="1:20" ht="15.75" thickBot="1" x14ac:dyDescent="0.3">
      <c r="A521" s="28"/>
      <c r="B521" s="88" t="s">
        <v>1077</v>
      </c>
      <c r="C521" s="89" t="str">
        <f t="shared" si="305"/>
        <v>Emergency 3 W Rain Jacket</v>
      </c>
      <c r="D521" s="90">
        <f t="shared" si="306"/>
        <v>100</v>
      </c>
      <c r="E521" s="90">
        <f t="shared" si="307"/>
        <v>200</v>
      </c>
      <c r="F521" s="82" t="str">
        <f t="shared" si="308"/>
        <v>light black</v>
      </c>
      <c r="G521" s="91"/>
      <c r="H521" s="66"/>
      <c r="I521" s="11"/>
      <c r="J521" s="11"/>
      <c r="K521" s="11"/>
      <c r="L521" s="11"/>
      <c r="M521" s="18"/>
      <c r="N521" s="18"/>
      <c r="O521" s="99"/>
      <c r="P521" s="191">
        <f t="shared" si="309"/>
        <v>0</v>
      </c>
      <c r="Q521" s="222">
        <f t="shared" si="310"/>
        <v>0</v>
      </c>
      <c r="R521" s="43"/>
      <c r="S521" s="25"/>
      <c r="T521" s="25"/>
    </row>
    <row r="522" spans="1:20" x14ac:dyDescent="0.25">
      <c r="A522" s="28"/>
      <c r="B522" s="83" t="s">
        <v>1083</v>
      </c>
      <c r="C522" s="81" t="str">
        <f t="shared" si="305"/>
        <v>Aria Shell 2 W Jacket</v>
      </c>
      <c r="D522" s="84">
        <f t="shared" si="306"/>
        <v>85</v>
      </c>
      <c r="E522" s="84">
        <f t="shared" si="307"/>
        <v>170</v>
      </c>
      <c r="F522" s="81" t="str">
        <f t="shared" si="308"/>
        <v>dark gray</v>
      </c>
      <c r="G522" s="85"/>
      <c r="H522" s="64"/>
      <c r="I522" s="8"/>
      <c r="J522" s="8"/>
      <c r="K522" s="8"/>
      <c r="L522" s="8"/>
      <c r="M522" s="17"/>
      <c r="N522" s="17"/>
      <c r="O522" s="98"/>
      <c r="P522" s="190">
        <f t="shared" ref="P522:P526" si="311">SUM(G522:N522)</f>
        <v>0</v>
      </c>
      <c r="Q522" s="220">
        <f t="shared" si="310"/>
        <v>0</v>
      </c>
      <c r="R522" s="43"/>
      <c r="S522" s="25"/>
      <c r="T522" s="25"/>
    </row>
    <row r="523" spans="1:20" x14ac:dyDescent="0.25">
      <c r="A523" s="28"/>
      <c r="B523" s="86" t="s">
        <v>1084</v>
      </c>
      <c r="C523" s="26" t="str">
        <f t="shared" si="305"/>
        <v>Aria Shell 2 W Jacket</v>
      </c>
      <c r="D523" s="87">
        <f t="shared" si="306"/>
        <v>85</v>
      </c>
      <c r="E523" s="87">
        <f t="shared" si="307"/>
        <v>170</v>
      </c>
      <c r="F523" s="4" t="str">
        <f t="shared" si="308"/>
        <v>clay</v>
      </c>
      <c r="G523" s="327"/>
      <c r="H523" s="65"/>
      <c r="I523" s="9"/>
      <c r="J523" s="9"/>
      <c r="K523" s="9"/>
      <c r="L523" s="9"/>
      <c r="M523" s="19"/>
      <c r="N523" s="19"/>
      <c r="O523" s="10"/>
      <c r="P523" s="188">
        <f t="shared" si="311"/>
        <v>0</v>
      </c>
      <c r="Q523" s="221">
        <f t="shared" si="310"/>
        <v>0</v>
      </c>
      <c r="R523" s="43"/>
      <c r="S523" s="25"/>
      <c r="T523" s="25"/>
    </row>
    <row r="524" spans="1:20" x14ac:dyDescent="0.25">
      <c r="A524" s="28"/>
      <c r="B524" s="86" t="s">
        <v>1085</v>
      </c>
      <c r="C524" s="26" t="str">
        <f t="shared" si="305"/>
        <v>Aria Shell 2 W Jacket</v>
      </c>
      <c r="D524" s="87">
        <f t="shared" si="306"/>
        <v>85</v>
      </c>
      <c r="E524" s="87">
        <f t="shared" si="307"/>
        <v>170</v>
      </c>
      <c r="F524" s="4" t="str">
        <f t="shared" si="308"/>
        <v>belgian blue</v>
      </c>
      <c r="G524" s="327"/>
      <c r="H524" s="65"/>
      <c r="I524" s="9"/>
      <c r="J524" s="9"/>
      <c r="K524" s="9"/>
      <c r="L524" s="9"/>
      <c r="M524" s="19"/>
      <c r="N524" s="19"/>
      <c r="O524" s="10"/>
      <c r="P524" s="188">
        <f t="shared" si="311"/>
        <v>0</v>
      </c>
      <c r="Q524" s="221">
        <f t="shared" si="310"/>
        <v>0</v>
      </c>
      <c r="R524" s="43"/>
      <c r="S524" s="25"/>
      <c r="T524" s="25"/>
    </row>
    <row r="525" spans="1:20" x14ac:dyDescent="0.25">
      <c r="A525" s="28"/>
      <c r="B525" s="86" t="s">
        <v>1086</v>
      </c>
      <c r="C525" s="26" t="str">
        <f t="shared" si="305"/>
        <v>Aria Shell 2 W Jacket</v>
      </c>
      <c r="D525" s="87">
        <f t="shared" si="306"/>
        <v>85</v>
      </c>
      <c r="E525" s="87">
        <f t="shared" si="307"/>
        <v>170</v>
      </c>
      <c r="F525" s="4" t="str">
        <f t="shared" si="308"/>
        <v>deep bordeaux</v>
      </c>
      <c r="G525" s="327"/>
      <c r="H525" s="65"/>
      <c r="I525" s="9"/>
      <c r="J525" s="9"/>
      <c r="K525" s="9"/>
      <c r="L525" s="9"/>
      <c r="M525" s="19"/>
      <c r="N525" s="19"/>
      <c r="O525" s="10"/>
      <c r="P525" s="188">
        <f t="shared" si="311"/>
        <v>0</v>
      </c>
      <c r="Q525" s="221">
        <f t="shared" si="310"/>
        <v>0</v>
      </c>
      <c r="R525" s="43"/>
      <c r="S525" s="25"/>
      <c r="T525" s="25"/>
    </row>
    <row r="526" spans="1:20" ht="15.75" thickBot="1" x14ac:dyDescent="0.3">
      <c r="A526" s="28"/>
      <c r="B526" s="88" t="s">
        <v>1087</v>
      </c>
      <c r="C526" s="89" t="str">
        <f t="shared" si="305"/>
        <v>Aria Shell 2 W Jacket</v>
      </c>
      <c r="D526" s="90">
        <f t="shared" si="306"/>
        <v>85</v>
      </c>
      <c r="E526" s="90">
        <f t="shared" si="307"/>
        <v>170</v>
      </c>
      <c r="F526" s="82" t="str">
        <f t="shared" si="308"/>
        <v>silver gray</v>
      </c>
      <c r="G526" s="91"/>
      <c r="H526" s="66"/>
      <c r="I526" s="11"/>
      <c r="J526" s="11"/>
      <c r="K526" s="11"/>
      <c r="L526" s="11"/>
      <c r="M526" s="18"/>
      <c r="N526" s="18"/>
      <c r="O526" s="99"/>
      <c r="P526" s="191">
        <f t="shared" si="311"/>
        <v>0</v>
      </c>
      <c r="Q526" s="222">
        <f t="shared" si="310"/>
        <v>0</v>
      </c>
      <c r="R526" s="43"/>
      <c r="S526" s="25"/>
      <c r="T526" s="25"/>
    </row>
    <row r="527" spans="1:20" x14ac:dyDescent="0.25">
      <c r="A527" s="28"/>
      <c r="B527" s="83" t="s">
        <v>247</v>
      </c>
      <c r="C527" s="81" t="str">
        <f t="shared" ref="C527" si="312">VLOOKUP(INT(MID(B527,2,LEN(B527)-4)),StyleInfo,8,FALSE)</f>
        <v>Squadra Stretch  W Jacket</v>
      </c>
      <c r="D527" s="84">
        <f t="shared" ref="D527" si="313">VLOOKUP(INT(MID(B527,2,LEN(B527)-4)),StyleInfo,3,FALSE)</f>
        <v>45</v>
      </c>
      <c r="E527" s="84">
        <f t="shared" ref="E527" si="314">VLOOKUP(INT(MID(B527,2,LEN(B527)-4)),StyleInfo,4,FALSE)</f>
        <v>90</v>
      </c>
      <c r="F527" s="81" t="str">
        <f t="shared" ref="F527" si="315">VLOOKUP(B527,ColorLookup,10,FALSE)</f>
        <v>light black/dark gray - CORE</v>
      </c>
      <c r="G527" s="85"/>
      <c r="H527" s="64"/>
      <c r="I527" s="8"/>
      <c r="J527" s="8"/>
      <c r="K527" s="8"/>
      <c r="L527" s="8"/>
      <c r="M527" s="17"/>
      <c r="N527" s="17"/>
      <c r="O527" s="98"/>
      <c r="P527" s="190">
        <f t="shared" ref="P527:P528" si="316">SUM(G527:N527)</f>
        <v>0</v>
      </c>
      <c r="Q527" s="220">
        <f t="shared" ref="Q527:Q528" si="317">P527*D527</f>
        <v>0</v>
      </c>
      <c r="R527" s="43"/>
      <c r="S527" s="25"/>
      <c r="T527" s="25"/>
    </row>
    <row r="528" spans="1:20" ht="15.75" thickBot="1" x14ac:dyDescent="0.3">
      <c r="A528" s="28"/>
      <c r="B528" s="88" t="s">
        <v>248</v>
      </c>
      <c r="C528" s="89" t="str">
        <f>VLOOKUP(INT(MID(B528,2,LEN(B528)-4)),StyleInfo,8,FALSE)</f>
        <v>Squadra Stretch  W Jacket</v>
      </c>
      <c r="D528" s="90">
        <f>VLOOKUP(INT(MID(B528,2,LEN(B528)-4)),StyleInfo,3,FALSE)</f>
        <v>45</v>
      </c>
      <c r="E528" s="90">
        <f>VLOOKUP(INT(MID(B528,2,LEN(B528)-4)),StyleInfo,4,FALSE)</f>
        <v>90</v>
      </c>
      <c r="F528" s="82" t="str">
        <f>VLOOKUP(B528,ColorLookup,10,FALSE)</f>
        <v>silver gray/dark gray</v>
      </c>
      <c r="G528" s="91"/>
      <c r="H528" s="66"/>
      <c r="I528" s="11"/>
      <c r="J528" s="11"/>
      <c r="K528" s="11"/>
      <c r="L528" s="11"/>
      <c r="M528" s="18"/>
      <c r="N528" s="18"/>
      <c r="O528" s="99"/>
      <c r="P528" s="191">
        <f t="shared" si="316"/>
        <v>0</v>
      </c>
      <c r="Q528" s="222">
        <f t="shared" si="317"/>
        <v>0</v>
      </c>
      <c r="R528" s="43"/>
      <c r="S528" s="25"/>
      <c r="T528" s="25"/>
    </row>
    <row r="529" spans="1:20" x14ac:dyDescent="0.25">
      <c r="A529" s="28"/>
      <c r="B529" s="83" t="s">
        <v>1091</v>
      </c>
      <c r="C529" s="81" t="str">
        <f>VLOOKUP(INT(MID(B529,2,LEN(B529)-4)),StyleInfo,8,FALSE)</f>
        <v>Espresso 2 W Vest</v>
      </c>
      <c r="D529" s="84">
        <f>VLOOKUP(INT(MID(B529,2,LEN(B529)-4)),StyleInfo,3,FALSE)</f>
        <v>75</v>
      </c>
      <c r="E529" s="84">
        <f>VLOOKUP(INT(MID(B529,2,LEN(B529)-4)),StyleInfo,4,FALSE)</f>
        <v>150</v>
      </c>
      <c r="F529" s="81" t="str">
        <f>VLOOKUP(B529,ColorLookup,10,FALSE)</f>
        <v>black - CORE</v>
      </c>
      <c r="G529" s="85"/>
      <c r="H529" s="64"/>
      <c r="I529" s="8"/>
      <c r="J529" s="8"/>
      <c r="K529" s="8"/>
      <c r="L529" s="8"/>
      <c r="M529" s="17"/>
      <c r="N529" s="17"/>
      <c r="O529" s="98"/>
      <c r="P529" s="190">
        <f>SUM(G529:N529)</f>
        <v>0</v>
      </c>
      <c r="Q529" s="220">
        <f>P529*D529</f>
        <v>0</v>
      </c>
      <c r="R529" s="43"/>
      <c r="S529" s="25"/>
      <c r="T529" s="25"/>
    </row>
    <row r="530" spans="1:20" x14ac:dyDescent="0.25">
      <c r="A530" s="28"/>
      <c r="B530" s="86" t="s">
        <v>1092</v>
      </c>
      <c r="C530" s="26" t="str">
        <f>VLOOKUP(INT(MID(B530,2,LEN(B530)-4)),StyleInfo,8,FALSE)</f>
        <v>Espresso 2 W Vest</v>
      </c>
      <c r="D530" s="87">
        <f>VLOOKUP(INT(MID(B530,2,LEN(B530)-4)),StyleInfo,3,FALSE)</f>
        <v>75</v>
      </c>
      <c r="E530" s="87">
        <f>VLOOKUP(INT(MID(B530,2,LEN(B530)-4)),StyleInfo,4,FALSE)</f>
        <v>150</v>
      </c>
      <c r="F530" s="4" t="str">
        <f>VLOOKUP(B530,ColorLookup,10,FALSE)</f>
        <v>clay</v>
      </c>
      <c r="G530" s="327"/>
      <c r="H530" s="65"/>
      <c r="I530" s="9"/>
      <c r="J530" s="9"/>
      <c r="K530" s="9"/>
      <c r="L530" s="9"/>
      <c r="M530" s="19"/>
      <c r="N530" s="19"/>
      <c r="O530" s="10"/>
      <c r="P530" s="188">
        <f>SUM(G530:N530)</f>
        <v>0</v>
      </c>
      <c r="Q530" s="221">
        <f>P530*D530</f>
        <v>0</v>
      </c>
      <c r="R530" s="43"/>
      <c r="S530" s="25"/>
      <c r="T530" s="25"/>
    </row>
    <row r="531" spans="1:20" x14ac:dyDescent="0.25">
      <c r="A531" s="28"/>
      <c r="B531" s="86" t="s">
        <v>1093</v>
      </c>
      <c r="C531" s="26" t="str">
        <f>VLOOKUP(INT(MID(B531,2,LEN(B531)-4)),StyleInfo,8,FALSE)</f>
        <v>Espresso 2 W Vest</v>
      </c>
      <c r="D531" s="87">
        <f>VLOOKUP(INT(MID(B531,2,LEN(B531)-4)),StyleInfo,3,FALSE)</f>
        <v>75</v>
      </c>
      <c r="E531" s="87">
        <f>VLOOKUP(INT(MID(B531,2,LEN(B531)-4)),StyleInfo,4,FALSE)</f>
        <v>150</v>
      </c>
      <c r="F531" s="4" t="str">
        <f>VLOOKUP(B531,ColorLookup,10,FALSE)</f>
        <v>winter sky</v>
      </c>
      <c r="G531" s="327"/>
      <c r="H531" s="65"/>
      <c r="I531" s="9"/>
      <c r="J531" s="9"/>
      <c r="K531" s="9"/>
      <c r="L531" s="9"/>
      <c r="M531" s="19"/>
      <c r="N531" s="19"/>
      <c r="O531" s="10"/>
      <c r="P531" s="188">
        <f>SUM(G531:N531)</f>
        <v>0</v>
      </c>
      <c r="Q531" s="221">
        <f>P531*D531</f>
        <v>0</v>
      </c>
      <c r="R531" s="43"/>
      <c r="S531" s="25"/>
      <c r="T531" s="25"/>
    </row>
    <row r="532" spans="1:20" ht="15.75" thickBot="1" x14ac:dyDescent="0.3">
      <c r="A532" s="28"/>
      <c r="B532" s="88" t="s">
        <v>1094</v>
      </c>
      <c r="C532" s="89" t="str">
        <f>VLOOKUP(INT(MID(B532,2,LEN(B532)-4)),StyleInfo,8,FALSE)</f>
        <v>Espresso 2 W Vest</v>
      </c>
      <c r="D532" s="90">
        <f>VLOOKUP(INT(MID(B532,2,LEN(B532)-4)),StyleInfo,3,FALSE)</f>
        <v>75</v>
      </c>
      <c r="E532" s="90">
        <f>VLOOKUP(INT(MID(B532,2,LEN(B532)-4)),StyleInfo,4,FALSE)</f>
        <v>150</v>
      </c>
      <c r="F532" s="82" t="str">
        <f>VLOOKUP(B532,ColorLookup,10,FALSE)</f>
        <v>ultraviolet</v>
      </c>
      <c r="G532" s="91"/>
      <c r="H532" s="66"/>
      <c r="I532" s="11"/>
      <c r="J532" s="11"/>
      <c r="K532" s="11"/>
      <c r="L532" s="11"/>
      <c r="M532" s="18"/>
      <c r="N532" s="18"/>
      <c r="O532" s="99"/>
      <c r="P532" s="191">
        <f>SUM(G532:N532)</f>
        <v>0</v>
      </c>
      <c r="Q532" s="222">
        <f>P532*D532</f>
        <v>0</v>
      </c>
      <c r="R532" s="43"/>
      <c r="S532" s="25"/>
      <c r="T532" s="25"/>
    </row>
    <row r="533" spans="1:20" ht="15.75" thickBot="1" x14ac:dyDescent="0.3">
      <c r="A533" s="28"/>
      <c r="B533" s="92" t="s">
        <v>489</v>
      </c>
      <c r="C533" s="93" t="str">
        <f t="shared" ref="C533:C541" si="318">VLOOKUP(INT(MID(B533,2,LEN(B533)-4)),StyleInfo,8,FALSE)</f>
        <v>Fly Direct W Vest</v>
      </c>
      <c r="D533" s="94">
        <f t="shared" ref="D533:D541" si="319">VLOOKUP(INT(MID(B533,2,LEN(B533)-4)),StyleInfo,3,FALSE)</f>
        <v>110</v>
      </c>
      <c r="E533" s="94">
        <f t="shared" ref="E533:E541" si="320">VLOOKUP(INT(MID(B533,2,LEN(B533)-4)),StyleInfo,4,FALSE)</f>
        <v>220</v>
      </c>
      <c r="F533" s="93" t="str">
        <f t="shared" ref="F533:F541" si="321">VLOOKUP(B533,ColorLookup,10,FALSE)</f>
        <v>black</v>
      </c>
      <c r="G533" s="63"/>
      <c r="H533" s="67"/>
      <c r="I533" s="12"/>
      <c r="J533" s="12"/>
      <c r="K533" s="12"/>
      <c r="L533" s="12"/>
      <c r="M533" s="36"/>
      <c r="N533" s="36"/>
      <c r="O533" s="100"/>
      <c r="P533" s="192">
        <f t="shared" ref="P533:P535" si="322">SUM(G533:N533)</f>
        <v>0</v>
      </c>
      <c r="Q533" s="223">
        <f t="shared" ref="Q533:Q535" si="323">P533*D533</f>
        <v>0</v>
      </c>
      <c r="R533" s="43"/>
      <c r="S533" s="25"/>
      <c r="T533" s="25"/>
    </row>
    <row r="534" spans="1:20" x14ac:dyDescent="0.25">
      <c r="A534" s="28"/>
      <c r="B534" s="83" t="s">
        <v>1088</v>
      </c>
      <c r="C534" s="81" t="str">
        <f>VLOOKUP(INT(MID(B534,2,LEN(B534)-4)),StyleInfo,8,FALSE)</f>
        <v>Perfetto Air W Vest</v>
      </c>
      <c r="D534" s="84">
        <f t="shared" si="319"/>
        <v>100</v>
      </c>
      <c r="E534" s="84">
        <f t="shared" si="320"/>
        <v>200</v>
      </c>
      <c r="F534" s="81" t="str">
        <f t="shared" si="321"/>
        <v>light black</v>
      </c>
      <c r="G534" s="85"/>
      <c r="H534" s="64"/>
      <c r="I534" s="8"/>
      <c r="J534" s="8"/>
      <c r="K534" s="8"/>
      <c r="L534" s="8"/>
      <c r="M534" s="17"/>
      <c r="N534" s="17"/>
      <c r="O534" s="98"/>
      <c r="P534" s="190">
        <f t="shared" si="322"/>
        <v>0</v>
      </c>
      <c r="Q534" s="220">
        <f t="shared" si="323"/>
        <v>0</v>
      </c>
      <c r="R534" s="43"/>
      <c r="S534" s="25"/>
      <c r="T534" s="25"/>
    </row>
    <row r="535" spans="1:20" x14ac:dyDescent="0.25">
      <c r="A535" s="28"/>
      <c r="B535" s="86" t="s">
        <v>1089</v>
      </c>
      <c r="C535" s="26" t="str">
        <f t="shared" si="318"/>
        <v>Perfetto Air W Vest</v>
      </c>
      <c r="D535" s="87">
        <f t="shared" si="319"/>
        <v>100</v>
      </c>
      <c r="E535" s="87">
        <f t="shared" si="320"/>
        <v>200</v>
      </c>
      <c r="F535" s="4" t="str">
        <f t="shared" si="321"/>
        <v>brilliant pink</v>
      </c>
      <c r="G535" s="327"/>
      <c r="H535" s="65"/>
      <c r="I535" s="9"/>
      <c r="J535" s="9"/>
      <c r="K535" s="9"/>
      <c r="L535" s="9"/>
      <c r="M535" s="19"/>
      <c r="N535" s="19"/>
      <c r="O535" s="10"/>
      <c r="P535" s="188">
        <f t="shared" si="322"/>
        <v>0</v>
      </c>
      <c r="Q535" s="221">
        <f t="shared" si="323"/>
        <v>0</v>
      </c>
      <c r="R535" s="43"/>
      <c r="S535" s="25"/>
      <c r="T535" s="25"/>
    </row>
    <row r="536" spans="1:20" ht="15.75" thickBot="1" x14ac:dyDescent="0.3">
      <c r="A536" s="28"/>
      <c r="B536" s="88" t="s">
        <v>1090</v>
      </c>
      <c r="C536" s="89" t="str">
        <f t="shared" si="318"/>
        <v>Perfetto Air W Vest</v>
      </c>
      <c r="D536" s="90">
        <f t="shared" si="319"/>
        <v>100</v>
      </c>
      <c r="E536" s="90">
        <f t="shared" si="320"/>
        <v>200</v>
      </c>
      <c r="F536" s="82" t="str">
        <f t="shared" si="321"/>
        <v>night shade</v>
      </c>
      <c r="G536" s="91"/>
      <c r="H536" s="66"/>
      <c r="I536" s="11"/>
      <c r="J536" s="11"/>
      <c r="K536" s="11"/>
      <c r="L536" s="11"/>
      <c r="M536" s="18"/>
      <c r="N536" s="18"/>
      <c r="O536" s="99"/>
      <c r="P536" s="191">
        <f t="shared" ref="P536:P540" si="324">SUM(G536:N536)</f>
        <v>0</v>
      </c>
      <c r="Q536" s="222">
        <f t="shared" ref="Q536:Q541" si="325">P536*D536</f>
        <v>0</v>
      </c>
      <c r="R536" s="43"/>
      <c r="S536" s="25"/>
      <c r="T536" s="25"/>
    </row>
    <row r="537" spans="1:20" x14ac:dyDescent="0.25">
      <c r="A537" s="28"/>
      <c r="B537" s="83" t="s">
        <v>1095</v>
      </c>
      <c r="C537" s="81" t="str">
        <f t="shared" si="318"/>
        <v>Aria 2 W Vest</v>
      </c>
      <c r="D537" s="84">
        <f t="shared" si="319"/>
        <v>70</v>
      </c>
      <c r="E537" s="84">
        <f t="shared" si="320"/>
        <v>140</v>
      </c>
      <c r="F537" s="81" t="str">
        <f t="shared" si="321"/>
        <v>dark gray</v>
      </c>
      <c r="G537" s="85"/>
      <c r="H537" s="64"/>
      <c r="I537" s="8"/>
      <c r="J537" s="8"/>
      <c r="K537" s="8"/>
      <c r="L537" s="8"/>
      <c r="M537" s="17"/>
      <c r="N537" s="17"/>
      <c r="O537" s="98"/>
      <c r="P537" s="190">
        <f t="shared" si="324"/>
        <v>0</v>
      </c>
      <c r="Q537" s="220">
        <f t="shared" si="325"/>
        <v>0</v>
      </c>
      <c r="R537" s="43"/>
      <c r="S537" s="25"/>
      <c r="T537" s="25"/>
    </row>
    <row r="538" spans="1:20" x14ac:dyDescent="0.25">
      <c r="A538" s="28"/>
      <c r="B538" s="86" t="s">
        <v>1096</v>
      </c>
      <c r="C538" s="26" t="str">
        <f t="shared" si="318"/>
        <v>Aria 2 W Vest</v>
      </c>
      <c r="D538" s="87">
        <f t="shared" si="319"/>
        <v>70</v>
      </c>
      <c r="E538" s="87">
        <f t="shared" si="320"/>
        <v>140</v>
      </c>
      <c r="F538" s="4" t="str">
        <f t="shared" si="321"/>
        <v>clay</v>
      </c>
      <c r="G538" s="327"/>
      <c r="H538" s="65"/>
      <c r="I538" s="9"/>
      <c r="J538" s="9"/>
      <c r="K538" s="9"/>
      <c r="L538" s="9"/>
      <c r="M538" s="19"/>
      <c r="N538" s="19"/>
      <c r="O538" s="10"/>
      <c r="P538" s="188">
        <f t="shared" si="324"/>
        <v>0</v>
      </c>
      <c r="Q538" s="221">
        <f t="shared" si="325"/>
        <v>0</v>
      </c>
      <c r="R538" s="43"/>
      <c r="S538" s="25"/>
      <c r="T538" s="25"/>
    </row>
    <row r="539" spans="1:20" x14ac:dyDescent="0.25">
      <c r="A539" s="28"/>
      <c r="B539" s="86" t="s">
        <v>1097</v>
      </c>
      <c r="C539" s="26" t="str">
        <f t="shared" si="318"/>
        <v>Aria 2 W Vest</v>
      </c>
      <c r="D539" s="87">
        <f t="shared" si="319"/>
        <v>70</v>
      </c>
      <c r="E539" s="87">
        <f t="shared" si="320"/>
        <v>140</v>
      </c>
      <c r="F539" s="4" t="str">
        <f t="shared" si="321"/>
        <v>belgian blue</v>
      </c>
      <c r="G539" s="327"/>
      <c r="H539" s="65"/>
      <c r="I539" s="9"/>
      <c r="J539" s="9"/>
      <c r="K539" s="9"/>
      <c r="L539" s="9"/>
      <c r="M539" s="19"/>
      <c r="N539" s="19"/>
      <c r="O539" s="10"/>
      <c r="P539" s="188">
        <f t="shared" si="324"/>
        <v>0</v>
      </c>
      <c r="Q539" s="221">
        <f t="shared" si="325"/>
        <v>0</v>
      </c>
      <c r="R539" s="43"/>
      <c r="S539" s="25"/>
      <c r="T539" s="25"/>
    </row>
    <row r="540" spans="1:20" x14ac:dyDescent="0.25">
      <c r="A540" s="28"/>
      <c r="B540" s="86" t="s">
        <v>1098</v>
      </c>
      <c r="C540" s="26" t="str">
        <f t="shared" si="318"/>
        <v>Aria 2 W Vest</v>
      </c>
      <c r="D540" s="87">
        <f t="shared" si="319"/>
        <v>70</v>
      </c>
      <c r="E540" s="87">
        <f t="shared" si="320"/>
        <v>140</v>
      </c>
      <c r="F540" s="4" t="str">
        <f t="shared" si="321"/>
        <v>deep bordeaux</v>
      </c>
      <c r="G540" s="327"/>
      <c r="H540" s="65"/>
      <c r="I540" s="9"/>
      <c r="J540" s="9"/>
      <c r="K540" s="9"/>
      <c r="L540" s="9"/>
      <c r="M540" s="19"/>
      <c r="N540" s="19"/>
      <c r="O540" s="10"/>
      <c r="P540" s="188">
        <f t="shared" si="324"/>
        <v>0</v>
      </c>
      <c r="Q540" s="221">
        <f t="shared" si="325"/>
        <v>0</v>
      </c>
      <c r="R540" s="43"/>
      <c r="S540" s="25"/>
      <c r="T540" s="25"/>
    </row>
    <row r="541" spans="1:20" ht="15.75" thickBot="1" x14ac:dyDescent="0.3">
      <c r="A541" s="28"/>
      <c r="B541" s="88" t="s">
        <v>1099</v>
      </c>
      <c r="C541" s="89" t="str">
        <f t="shared" si="318"/>
        <v>Aria 2 W Vest</v>
      </c>
      <c r="D541" s="90">
        <f t="shared" si="319"/>
        <v>70</v>
      </c>
      <c r="E541" s="90">
        <f t="shared" si="320"/>
        <v>140</v>
      </c>
      <c r="F541" s="82" t="str">
        <f t="shared" si="321"/>
        <v>silver gray</v>
      </c>
      <c r="G541" s="91"/>
      <c r="H541" s="66"/>
      <c r="I541" s="11"/>
      <c r="J541" s="11"/>
      <c r="K541" s="11"/>
      <c r="L541" s="11"/>
      <c r="M541" s="18"/>
      <c r="N541" s="18"/>
      <c r="O541" s="99"/>
      <c r="P541" s="191">
        <f t="shared" ref="P541" si="326">SUM(G541:N541)</f>
        <v>0</v>
      </c>
      <c r="Q541" s="222">
        <f t="shared" si="325"/>
        <v>0</v>
      </c>
      <c r="R541" s="43"/>
      <c r="S541" s="25"/>
      <c r="T541" s="25"/>
    </row>
    <row r="542" spans="1:20" ht="15.75" thickBot="1" x14ac:dyDescent="0.3">
      <c r="A542" s="28"/>
      <c r="B542" s="259" t="s">
        <v>1110</v>
      </c>
      <c r="C542" s="260"/>
      <c r="D542" s="261"/>
      <c r="E542" s="261"/>
      <c r="F542" s="262"/>
      <c r="G542" s="263"/>
      <c r="H542" s="264"/>
      <c r="I542" s="265"/>
      <c r="J542" s="265"/>
      <c r="K542" s="265"/>
      <c r="L542" s="265"/>
      <c r="M542" s="265"/>
      <c r="N542" s="265"/>
      <c r="O542" s="266"/>
      <c r="P542" s="267">
        <f>SUM(P527:P541)</f>
        <v>0</v>
      </c>
      <c r="Q542" s="268">
        <f>SUM(Q512:Q541)</f>
        <v>0</v>
      </c>
      <c r="R542" s="43"/>
      <c r="S542" s="25"/>
      <c r="T542" s="25"/>
    </row>
    <row r="543" spans="1:20" ht="15.75" thickBot="1" x14ac:dyDescent="0.3">
      <c r="A543" s="28"/>
      <c r="B543" s="2"/>
      <c r="C543" s="2"/>
      <c r="D543" s="3"/>
      <c r="E543" s="3"/>
      <c r="F543" s="2"/>
      <c r="G543" s="95"/>
      <c r="H543" s="33"/>
      <c r="I543" s="19"/>
      <c r="J543" s="19"/>
      <c r="K543" s="19"/>
      <c r="L543" s="19"/>
      <c r="M543" s="19"/>
      <c r="N543" s="19"/>
      <c r="O543" s="10"/>
      <c r="P543" s="95"/>
      <c r="Q543" s="214"/>
      <c r="R543" s="43"/>
      <c r="S543" s="25"/>
      <c r="T543" s="25"/>
    </row>
    <row r="544" spans="1:20" ht="15.75" thickBot="1" x14ac:dyDescent="0.3">
      <c r="A544" s="28"/>
      <c r="B544" s="236" t="s">
        <v>1102</v>
      </c>
      <c r="C544" s="237"/>
      <c r="D544" s="238" t="s">
        <v>142</v>
      </c>
      <c r="E544" s="238" t="s">
        <v>143</v>
      </c>
      <c r="F544" s="239" t="s">
        <v>197</v>
      </c>
      <c r="G544" s="240"/>
      <c r="H544" s="241" t="s">
        <v>198</v>
      </c>
      <c r="I544" s="242" t="s">
        <v>102</v>
      </c>
      <c r="J544" s="242" t="s">
        <v>88</v>
      </c>
      <c r="K544" s="242" t="s">
        <v>78</v>
      </c>
      <c r="L544" s="242" t="s">
        <v>199</v>
      </c>
      <c r="M544" s="242"/>
      <c r="N544" s="242"/>
      <c r="O544" s="243"/>
      <c r="P544" s="244" t="s">
        <v>195</v>
      </c>
      <c r="Q544" s="245" t="s">
        <v>196</v>
      </c>
      <c r="R544" s="43"/>
      <c r="S544" s="25"/>
      <c r="T544" s="25"/>
    </row>
    <row r="545" spans="1:20" ht="15.75" thickBot="1" x14ac:dyDescent="0.3">
      <c r="A545" s="28"/>
      <c r="B545" s="83" t="s">
        <v>1103</v>
      </c>
      <c r="C545" s="81" t="str">
        <f t="shared" ref="C545" si="327">VLOOKUP(INT(MID(B545,2,LEN(B545)-4)),StyleInfo,8,FALSE)</f>
        <v>Entrata W Bibtight</v>
      </c>
      <c r="D545" s="84">
        <f t="shared" ref="D545" si="328">VLOOKUP(INT(MID(B545,2,LEN(B545)-4)),StyleInfo,3,FALSE)</f>
        <v>75</v>
      </c>
      <c r="E545" s="84">
        <f t="shared" ref="E545" si="329">VLOOKUP(INT(MID(B545,2,LEN(B545)-4)),StyleInfo,4,FALSE)</f>
        <v>150</v>
      </c>
      <c r="F545" s="81" t="str">
        <f t="shared" ref="F545:F546" si="330">VLOOKUP(B545,ColorLookup,10,FALSE)</f>
        <v>black</v>
      </c>
      <c r="G545" s="85"/>
      <c r="H545" s="350"/>
      <c r="I545" s="77"/>
      <c r="J545" s="77"/>
      <c r="K545" s="77"/>
      <c r="L545" s="77"/>
      <c r="M545" s="17"/>
      <c r="N545" s="17"/>
      <c r="O545" s="98"/>
      <c r="P545" s="190">
        <f t="shared" ref="P545" si="331">SUM(G545:N545)</f>
        <v>0</v>
      </c>
      <c r="Q545" s="220">
        <f t="shared" ref="Q545:Q546" si="332">P545*D545</f>
        <v>0</v>
      </c>
      <c r="R545" s="43"/>
      <c r="S545" s="25"/>
      <c r="T545" s="25"/>
    </row>
    <row r="546" spans="1:20" ht="15.75" thickBot="1" x14ac:dyDescent="0.3">
      <c r="A546" s="28"/>
      <c r="B546" s="92" t="s">
        <v>1104</v>
      </c>
      <c r="C546" s="93" t="str">
        <f t="shared" ref="C546" si="333">VLOOKUP(INT(MID(B546,2,LEN(B546)-4)),StyleInfo,8,FALSE)</f>
        <v>Espresso W DT Bibtight</v>
      </c>
      <c r="D546" s="94">
        <f t="shared" ref="D546" si="334">VLOOKUP(INT(MID(B546,2,LEN(B546)-4)),StyleInfo,3,FALSE)</f>
        <v>100</v>
      </c>
      <c r="E546" s="94">
        <f t="shared" ref="E546" si="335">VLOOKUP(INT(MID(B546,2,LEN(B546)-4)),StyleInfo,4,FALSE)</f>
        <v>200</v>
      </c>
      <c r="F546" s="93" t="str">
        <f t="shared" si="330"/>
        <v>black</v>
      </c>
      <c r="G546" s="63"/>
      <c r="H546" s="67"/>
      <c r="I546" s="12"/>
      <c r="J546" s="12"/>
      <c r="K546" s="12"/>
      <c r="L546" s="12"/>
      <c r="M546" s="36"/>
      <c r="N546" s="36"/>
      <c r="O546" s="100"/>
      <c r="P546" s="192">
        <f t="shared" ref="P546" si="336">SUM(G546:N546)</f>
        <v>0</v>
      </c>
      <c r="Q546" s="223">
        <f t="shared" si="332"/>
        <v>0</v>
      </c>
      <c r="R546" s="43"/>
      <c r="S546" s="25"/>
      <c r="T546" s="25"/>
    </row>
    <row r="547" spans="1:20" ht="15.75" thickBot="1" x14ac:dyDescent="0.3">
      <c r="A547" s="28"/>
      <c r="B547" s="259" t="s">
        <v>1105</v>
      </c>
      <c r="C547" s="260"/>
      <c r="D547" s="261"/>
      <c r="E547" s="261"/>
      <c r="F547" s="262"/>
      <c r="G547" s="263"/>
      <c r="H547" s="264"/>
      <c r="I547" s="265"/>
      <c r="J547" s="265"/>
      <c r="K547" s="265"/>
      <c r="L547" s="265"/>
      <c r="M547" s="265"/>
      <c r="N547" s="265"/>
      <c r="O547" s="266"/>
      <c r="P547" s="267">
        <f>SUM(P545:P546)</f>
        <v>0</v>
      </c>
      <c r="Q547" s="268">
        <f>SUM(Q545:Q546)</f>
        <v>0</v>
      </c>
      <c r="R547" s="43"/>
      <c r="S547" s="25"/>
      <c r="T547" s="25"/>
    </row>
    <row r="548" spans="1:20" ht="15.75" thickBot="1" x14ac:dyDescent="0.3">
      <c r="A548" s="28"/>
      <c r="B548" s="2"/>
      <c r="C548" s="2"/>
      <c r="D548" s="3"/>
      <c r="E548" s="3"/>
      <c r="F548" s="7"/>
      <c r="G548" s="97"/>
      <c r="H548" s="33"/>
      <c r="I548" s="19"/>
      <c r="J548" s="19"/>
      <c r="K548" s="19"/>
      <c r="L548" s="19"/>
      <c r="M548" s="19"/>
      <c r="N548" s="19"/>
      <c r="O548" s="10"/>
      <c r="P548" s="95"/>
      <c r="Q548" s="214"/>
      <c r="R548" s="43"/>
      <c r="S548" s="25"/>
      <c r="T548" s="25"/>
    </row>
    <row r="549" spans="1:20" s="74" customFormat="1" ht="15.75" thickBot="1" x14ac:dyDescent="0.3">
      <c r="A549" s="140"/>
      <c r="B549" s="279" t="s">
        <v>276</v>
      </c>
      <c r="C549" s="280"/>
      <c r="D549" s="281" t="s">
        <v>142</v>
      </c>
      <c r="E549" s="281" t="s">
        <v>143</v>
      </c>
      <c r="F549" s="282" t="s">
        <v>197</v>
      </c>
      <c r="G549" s="283"/>
      <c r="H549" s="284" t="s">
        <v>198</v>
      </c>
      <c r="I549" s="285" t="s">
        <v>102</v>
      </c>
      <c r="J549" s="285" t="s">
        <v>88</v>
      </c>
      <c r="K549" s="285" t="s">
        <v>78</v>
      </c>
      <c r="L549" s="285" t="s">
        <v>199</v>
      </c>
      <c r="M549" s="285" t="s">
        <v>200</v>
      </c>
      <c r="N549" s="285" t="s">
        <v>201</v>
      </c>
      <c r="O549" s="286"/>
      <c r="P549" s="287" t="s">
        <v>195</v>
      </c>
      <c r="Q549" s="288" t="s">
        <v>196</v>
      </c>
      <c r="R549" s="148"/>
    </row>
    <row r="550" spans="1:20" x14ac:dyDescent="0.25">
      <c r="A550" s="28"/>
      <c r="B550" s="83" t="s">
        <v>1132</v>
      </c>
      <c r="C550" s="81" t="str">
        <f t="shared" ref="C550:C562" si="337">VLOOKUP(INT(MID(B550,2,LEN(B550)-4)),StyleInfo,8,FALSE)</f>
        <v>Logo Hoody</v>
      </c>
      <c r="D550" s="84">
        <f t="shared" ref="D550:D562" si="338">VLOOKUP(INT(MID(B550,2,LEN(B550)-4)),StyleInfo,3,FALSE)</f>
        <v>65</v>
      </c>
      <c r="E550" s="84">
        <f t="shared" ref="E550:E562" si="339">VLOOKUP(INT(MID(B550,2,LEN(B550)-4)),StyleInfo,4,FALSE)</f>
        <v>130</v>
      </c>
      <c r="F550" s="81" t="str">
        <f t="shared" ref="F550:F562" si="340">VLOOKUP(B550,ColorLookup,10,FALSE)</f>
        <v>melange gray</v>
      </c>
      <c r="G550" s="85"/>
      <c r="H550" s="64"/>
      <c r="I550" s="8"/>
      <c r="J550" s="8"/>
      <c r="K550" s="8"/>
      <c r="L550" s="8"/>
      <c r="M550" s="8"/>
      <c r="N550" s="8"/>
      <c r="O550" s="98"/>
      <c r="P550" s="190">
        <f t="shared" ref="P550:P560" si="341">SUM(G550:N550)</f>
        <v>0</v>
      </c>
      <c r="Q550" s="220">
        <f t="shared" ref="Q550:Q562" si="342">P550*D550</f>
        <v>0</v>
      </c>
      <c r="R550" s="43"/>
      <c r="S550" s="25"/>
      <c r="T550" s="25"/>
    </row>
    <row r="551" spans="1:20" s="74" customFormat="1" ht="15.75" thickBot="1" x14ac:dyDescent="0.3">
      <c r="A551" s="149"/>
      <c r="B551" s="88" t="s">
        <v>1133</v>
      </c>
      <c r="C551" s="89" t="str">
        <f t="shared" si="337"/>
        <v>Logo Hoody</v>
      </c>
      <c r="D551" s="90">
        <f t="shared" si="338"/>
        <v>65</v>
      </c>
      <c r="E551" s="90">
        <f t="shared" si="339"/>
        <v>130</v>
      </c>
      <c r="F551" s="82" t="str">
        <f t="shared" si="340"/>
        <v>black</v>
      </c>
      <c r="G551" s="91"/>
      <c r="H551" s="66"/>
      <c r="I551" s="11"/>
      <c r="J551" s="11"/>
      <c r="K551" s="11"/>
      <c r="L551" s="11"/>
      <c r="M551" s="11"/>
      <c r="N551" s="11"/>
      <c r="O551" s="99"/>
      <c r="P551" s="191">
        <f t="shared" si="341"/>
        <v>0</v>
      </c>
      <c r="Q551" s="222">
        <f t="shared" si="342"/>
        <v>0</v>
      </c>
      <c r="R551" s="148"/>
    </row>
    <row r="552" spans="1:20" x14ac:dyDescent="0.25">
      <c r="A552" s="28"/>
      <c r="B552" s="83" t="s">
        <v>1134</v>
      </c>
      <c r="C552" s="81" t="str">
        <f t="shared" si="337"/>
        <v>Logo Sweatshirt</v>
      </c>
      <c r="D552" s="84">
        <f t="shared" si="338"/>
        <v>50</v>
      </c>
      <c r="E552" s="84">
        <f t="shared" si="339"/>
        <v>100</v>
      </c>
      <c r="F552" s="81" t="str">
        <f t="shared" si="340"/>
        <v>melange gray</v>
      </c>
      <c r="G552" s="85"/>
      <c r="H552" s="64"/>
      <c r="I552" s="8"/>
      <c r="J552" s="8"/>
      <c r="K552" s="8"/>
      <c r="L552" s="8"/>
      <c r="M552" s="8"/>
      <c r="N552" s="8"/>
      <c r="O552" s="98"/>
      <c r="P552" s="190">
        <f t="shared" si="341"/>
        <v>0</v>
      </c>
      <c r="Q552" s="220">
        <f t="shared" si="342"/>
        <v>0</v>
      </c>
      <c r="R552" s="43"/>
      <c r="S552" s="25"/>
      <c r="T552" s="25"/>
    </row>
    <row r="553" spans="1:20" ht="15.75" thickBot="1" x14ac:dyDescent="0.3">
      <c r="A553" s="28"/>
      <c r="B553" s="88" t="s">
        <v>1135</v>
      </c>
      <c r="C553" s="89" t="str">
        <f t="shared" si="337"/>
        <v>Logo Sweatshirt</v>
      </c>
      <c r="D553" s="90">
        <f t="shared" si="338"/>
        <v>50</v>
      </c>
      <c r="E553" s="90">
        <f t="shared" si="339"/>
        <v>100</v>
      </c>
      <c r="F553" s="82" t="str">
        <f t="shared" si="340"/>
        <v>belgian blue</v>
      </c>
      <c r="G553" s="91"/>
      <c r="H553" s="66"/>
      <c r="I553" s="11"/>
      <c r="J553" s="11"/>
      <c r="K553" s="11"/>
      <c r="L553" s="11"/>
      <c r="M553" s="11"/>
      <c r="N553" s="11"/>
      <c r="O553" s="99"/>
      <c r="P553" s="191">
        <f t="shared" si="341"/>
        <v>0</v>
      </c>
      <c r="Q553" s="222">
        <f t="shared" si="342"/>
        <v>0</v>
      </c>
      <c r="R553" s="43"/>
      <c r="S553" s="25"/>
      <c r="T553" s="25"/>
    </row>
    <row r="554" spans="1:20" x14ac:dyDescent="0.25">
      <c r="A554" s="28"/>
      <c r="B554" s="83" t="s">
        <v>1141</v>
      </c>
      <c r="C554" s="81" t="str">
        <f t="shared" si="337"/>
        <v>Castelli Alpha Fleece Hoody</v>
      </c>
      <c r="D554" s="84">
        <f t="shared" si="338"/>
        <v>115</v>
      </c>
      <c r="E554" s="84">
        <f t="shared" si="339"/>
        <v>230</v>
      </c>
      <c r="F554" s="81" t="str">
        <f t="shared" si="340"/>
        <v>rock blue</v>
      </c>
      <c r="G554" s="85"/>
      <c r="H554" s="64"/>
      <c r="I554" s="8"/>
      <c r="J554" s="8"/>
      <c r="K554" s="8"/>
      <c r="L554" s="8"/>
      <c r="M554" s="8"/>
      <c r="N554" s="8"/>
      <c r="O554" s="98"/>
      <c r="P554" s="190">
        <f t="shared" si="341"/>
        <v>0</v>
      </c>
      <c r="Q554" s="220">
        <f t="shared" si="342"/>
        <v>0</v>
      </c>
      <c r="R554" s="43"/>
      <c r="S554" s="25"/>
      <c r="T554" s="25"/>
    </row>
    <row r="555" spans="1:20" ht="15.75" thickBot="1" x14ac:dyDescent="0.3">
      <c r="A555" s="28"/>
      <c r="B555" s="88" t="s">
        <v>1142</v>
      </c>
      <c r="C555" s="89" t="str">
        <f t="shared" si="337"/>
        <v>Castelli Alpha Fleece Hoody</v>
      </c>
      <c r="D555" s="90">
        <f t="shared" si="338"/>
        <v>115</v>
      </c>
      <c r="E555" s="90">
        <f t="shared" si="339"/>
        <v>230</v>
      </c>
      <c r="F555" s="82" t="str">
        <f t="shared" si="340"/>
        <v>silver gray/dark gray</v>
      </c>
      <c r="G555" s="91"/>
      <c r="H555" s="66"/>
      <c r="I555" s="11"/>
      <c r="J555" s="11"/>
      <c r="K555" s="11"/>
      <c r="L555" s="11"/>
      <c r="M555" s="11"/>
      <c r="N555" s="11"/>
      <c r="O555" s="99"/>
      <c r="P555" s="191">
        <f t="shared" si="341"/>
        <v>0</v>
      </c>
      <c r="Q555" s="222">
        <f t="shared" si="342"/>
        <v>0</v>
      </c>
      <c r="R555" s="43"/>
      <c r="S555" s="25"/>
      <c r="T555" s="25"/>
    </row>
    <row r="556" spans="1:20" x14ac:dyDescent="0.25">
      <c r="A556" s="28"/>
      <c r="B556" s="83" t="s">
        <v>1136</v>
      </c>
      <c r="C556" s="81" t="str">
        <f t="shared" si="337"/>
        <v>Tone Logo Tee</v>
      </c>
      <c r="D556" s="84">
        <f t="shared" si="338"/>
        <v>25</v>
      </c>
      <c r="E556" s="84">
        <f t="shared" si="339"/>
        <v>50</v>
      </c>
      <c r="F556" s="81" t="str">
        <f t="shared" si="340"/>
        <v>white</v>
      </c>
      <c r="G556" s="85"/>
      <c r="H556" s="64"/>
      <c r="I556" s="8"/>
      <c r="J556" s="8"/>
      <c r="K556" s="8"/>
      <c r="L556" s="8"/>
      <c r="M556" s="8"/>
      <c r="N556" s="8"/>
      <c r="O556" s="98"/>
      <c r="P556" s="190">
        <f t="shared" si="341"/>
        <v>0</v>
      </c>
      <c r="Q556" s="220">
        <f t="shared" si="342"/>
        <v>0</v>
      </c>
      <c r="R556" s="43"/>
      <c r="S556" s="25"/>
      <c r="T556" s="25"/>
    </row>
    <row r="557" spans="1:20" ht="15.75" thickBot="1" x14ac:dyDescent="0.3">
      <c r="A557" s="28"/>
      <c r="B557" s="88" t="s">
        <v>1137</v>
      </c>
      <c r="C557" s="89" t="str">
        <f t="shared" si="337"/>
        <v>Tone Logo Tee</v>
      </c>
      <c r="D557" s="90">
        <f t="shared" si="338"/>
        <v>25</v>
      </c>
      <c r="E557" s="90">
        <f t="shared" si="339"/>
        <v>50</v>
      </c>
      <c r="F557" s="82" t="str">
        <f t="shared" si="340"/>
        <v>black</v>
      </c>
      <c r="G557" s="91"/>
      <c r="H557" s="66"/>
      <c r="I557" s="11"/>
      <c r="J557" s="11"/>
      <c r="K557" s="11"/>
      <c r="L557" s="11"/>
      <c r="M557" s="11"/>
      <c r="N557" s="11"/>
      <c r="O557" s="99"/>
      <c r="P557" s="191">
        <f t="shared" si="341"/>
        <v>0</v>
      </c>
      <c r="Q557" s="222">
        <f t="shared" si="342"/>
        <v>0</v>
      </c>
      <c r="R557" s="43"/>
      <c r="S557" s="25"/>
      <c r="T557" s="25"/>
    </row>
    <row r="558" spans="1:20" x14ac:dyDescent="0.25">
      <c r="A558" s="28"/>
      <c r="B558" s="83" t="s">
        <v>1138</v>
      </c>
      <c r="C558" s="81" t="str">
        <f t="shared" si="337"/>
        <v>Innovation Logo Tee</v>
      </c>
      <c r="D558" s="84">
        <f t="shared" si="338"/>
        <v>25</v>
      </c>
      <c r="E558" s="84">
        <f t="shared" si="339"/>
        <v>50</v>
      </c>
      <c r="F558" s="81" t="str">
        <f t="shared" si="340"/>
        <v>melange gray</v>
      </c>
      <c r="G558" s="85"/>
      <c r="H558" s="64"/>
      <c r="I558" s="8"/>
      <c r="J558" s="8"/>
      <c r="K558" s="8"/>
      <c r="L558" s="8"/>
      <c r="M558" s="8"/>
      <c r="N558" s="8"/>
      <c r="O558" s="98"/>
      <c r="P558" s="190">
        <f t="shared" si="341"/>
        <v>0</v>
      </c>
      <c r="Q558" s="220">
        <f t="shared" si="342"/>
        <v>0</v>
      </c>
      <c r="R558" s="43"/>
      <c r="S558" s="25"/>
      <c r="T558" s="25"/>
    </row>
    <row r="559" spans="1:20" ht="15.75" thickBot="1" x14ac:dyDescent="0.3">
      <c r="A559" s="28"/>
      <c r="B559" s="88" t="s">
        <v>1139</v>
      </c>
      <c r="C559" s="89" t="str">
        <f t="shared" si="337"/>
        <v>Innovation Logo Tee</v>
      </c>
      <c r="D559" s="90">
        <f t="shared" si="338"/>
        <v>25</v>
      </c>
      <c r="E559" s="90">
        <f t="shared" si="339"/>
        <v>50</v>
      </c>
      <c r="F559" s="82" t="str">
        <f t="shared" si="340"/>
        <v>black</v>
      </c>
      <c r="G559" s="91"/>
      <c r="H559" s="66"/>
      <c r="I559" s="11"/>
      <c r="J559" s="11"/>
      <c r="K559" s="11"/>
      <c r="L559" s="11"/>
      <c r="M559" s="11"/>
      <c r="N559" s="11"/>
      <c r="O559" s="99"/>
      <c r="P559" s="191">
        <f t="shared" si="341"/>
        <v>0</v>
      </c>
      <c r="Q559" s="222">
        <f t="shared" si="342"/>
        <v>0</v>
      </c>
      <c r="R559" s="43"/>
      <c r="S559" s="25"/>
      <c r="T559" s="25"/>
    </row>
    <row r="560" spans="1:20" ht="15.75" thickBot="1" x14ac:dyDescent="0.3">
      <c r="A560" s="28"/>
      <c r="B560" s="92" t="s">
        <v>1140</v>
      </c>
      <c r="C560" s="93" t="str">
        <f t="shared" si="337"/>
        <v>Sleeve Logo LS Tee</v>
      </c>
      <c r="D560" s="94">
        <f t="shared" si="338"/>
        <v>30</v>
      </c>
      <c r="E560" s="94">
        <f t="shared" si="339"/>
        <v>60</v>
      </c>
      <c r="F560" s="93" t="str">
        <f t="shared" si="340"/>
        <v>white</v>
      </c>
      <c r="G560" s="63"/>
      <c r="H560" s="67"/>
      <c r="I560" s="12"/>
      <c r="J560" s="12"/>
      <c r="K560" s="12"/>
      <c r="L560" s="12"/>
      <c r="M560" s="12"/>
      <c r="N560" s="12"/>
      <c r="O560" s="100"/>
      <c r="P560" s="192">
        <f t="shared" si="341"/>
        <v>0</v>
      </c>
      <c r="Q560" s="223">
        <f t="shared" si="342"/>
        <v>0</v>
      </c>
      <c r="R560" s="43"/>
      <c r="S560" s="25"/>
      <c r="T560" s="25"/>
    </row>
    <row r="561" spans="1:20" ht="15.75" thickBot="1" x14ac:dyDescent="0.3">
      <c r="A561" s="28"/>
      <c r="B561" s="92" t="s">
        <v>1143</v>
      </c>
      <c r="C561" s="93" t="str">
        <f t="shared" si="337"/>
        <v>Milano 2 Pant</v>
      </c>
      <c r="D561" s="94">
        <f t="shared" si="338"/>
        <v>65</v>
      </c>
      <c r="E561" s="94">
        <f t="shared" si="339"/>
        <v>130</v>
      </c>
      <c r="F561" s="93" t="str">
        <f t="shared" si="340"/>
        <v>black</v>
      </c>
      <c r="G561" s="63"/>
      <c r="H561" s="67"/>
      <c r="I561" s="12"/>
      <c r="J561" s="12"/>
      <c r="K561" s="12"/>
      <c r="L561" s="12"/>
      <c r="M561" s="12"/>
      <c r="N561" s="12"/>
      <c r="O561" s="100"/>
      <c r="P561" s="192">
        <f t="shared" ref="P561:P562" si="343">SUM(G561:N561)</f>
        <v>0</v>
      </c>
      <c r="Q561" s="223">
        <f t="shared" si="342"/>
        <v>0</v>
      </c>
      <c r="R561" s="43"/>
      <c r="S561" s="25"/>
      <c r="T561" s="25"/>
    </row>
    <row r="562" spans="1:20" ht="15.75" thickBot="1" x14ac:dyDescent="0.3">
      <c r="A562" s="28"/>
      <c r="B562" s="92" t="s">
        <v>1144</v>
      </c>
      <c r="C562" s="93" t="str">
        <f t="shared" si="337"/>
        <v>Milano 2 Short</v>
      </c>
      <c r="D562" s="94">
        <f t="shared" si="338"/>
        <v>50</v>
      </c>
      <c r="E562" s="94">
        <f t="shared" si="339"/>
        <v>100</v>
      </c>
      <c r="F562" s="93" t="str">
        <f t="shared" si="340"/>
        <v>black</v>
      </c>
      <c r="G562" s="63"/>
      <c r="H562" s="355"/>
      <c r="I562" s="12"/>
      <c r="J562" s="12"/>
      <c r="K562" s="12"/>
      <c r="L562" s="12"/>
      <c r="M562" s="12"/>
      <c r="N562" s="356"/>
      <c r="O562" s="100"/>
      <c r="P562" s="192">
        <f t="shared" si="343"/>
        <v>0</v>
      </c>
      <c r="Q562" s="223">
        <f t="shared" si="342"/>
        <v>0</v>
      </c>
      <c r="R562" s="43"/>
      <c r="S562" s="25"/>
      <c r="T562" s="25"/>
    </row>
    <row r="563" spans="1:20" ht="15.75" thickBot="1" x14ac:dyDescent="0.3">
      <c r="A563" s="28"/>
      <c r="B563" s="92" t="s">
        <v>1130</v>
      </c>
      <c r="C563" s="93" t="str">
        <f t="shared" ref="C563" si="344">VLOOKUP(INT(MID(B563,2,LEN(B563)-4)),StyleInfo,8,FALSE)</f>
        <v>Classico Puffy Jacket</v>
      </c>
      <c r="D563" s="94">
        <f t="shared" ref="D563" si="345">VLOOKUP(INT(MID(B563,2,LEN(B563)-4)),StyleInfo,3,FALSE)</f>
        <v>100</v>
      </c>
      <c r="E563" s="94">
        <f t="shared" ref="E563" si="346">VLOOKUP(INT(MID(B563,2,LEN(B563)-4)),StyleInfo,4,FALSE)</f>
        <v>200</v>
      </c>
      <c r="F563" s="93" t="str">
        <f t="shared" ref="F563:F564" si="347">VLOOKUP(B563,ColorLookup,10,FALSE)</f>
        <v>black</v>
      </c>
      <c r="G563" s="63"/>
      <c r="H563" s="67"/>
      <c r="I563" s="12"/>
      <c r="J563" s="12"/>
      <c r="K563" s="12"/>
      <c r="L563" s="12"/>
      <c r="M563" s="12"/>
      <c r="N563" s="12"/>
      <c r="O563" s="100"/>
      <c r="P563" s="192">
        <f t="shared" ref="P563:P564" si="348">SUM(G563:N563)</f>
        <v>0</v>
      </c>
      <c r="Q563" s="223">
        <f t="shared" ref="Q563:Q564" si="349">P563*D563</f>
        <v>0</v>
      </c>
      <c r="R563" s="43"/>
      <c r="S563" s="25"/>
      <c r="T563" s="25"/>
    </row>
    <row r="564" spans="1:20" ht="15.75" thickBot="1" x14ac:dyDescent="0.3">
      <c r="A564" s="28"/>
      <c r="B564" s="92" t="s">
        <v>1131</v>
      </c>
      <c r="C564" s="93" t="str">
        <f t="shared" ref="C564" si="350">VLOOKUP(INT(MID(B564,2,LEN(B564)-4)),StyleInfo,8,FALSE)</f>
        <v>Classico Fleece Jacket</v>
      </c>
      <c r="D564" s="94">
        <f t="shared" ref="D564" si="351">VLOOKUP(INT(MID(B564,2,LEN(B564)-4)),StyleInfo,3,FALSE)</f>
        <v>90</v>
      </c>
      <c r="E564" s="94">
        <f t="shared" ref="E564" si="352">VLOOKUP(INT(MID(B564,2,LEN(B564)-4)),StyleInfo,4,FALSE)</f>
        <v>180</v>
      </c>
      <c r="F564" s="93" t="str">
        <f t="shared" si="347"/>
        <v>black</v>
      </c>
      <c r="G564" s="63"/>
      <c r="H564" s="67"/>
      <c r="I564" s="12"/>
      <c r="J564" s="12"/>
      <c r="K564" s="12"/>
      <c r="L564" s="12"/>
      <c r="M564" s="12"/>
      <c r="N564" s="12"/>
      <c r="O564" s="100"/>
      <c r="P564" s="192">
        <f t="shared" si="348"/>
        <v>0</v>
      </c>
      <c r="Q564" s="223">
        <f t="shared" si="349"/>
        <v>0</v>
      </c>
      <c r="R564" s="43"/>
      <c r="S564" s="25"/>
      <c r="T564" s="25"/>
    </row>
    <row r="565" spans="1:20" ht="15.75" thickBot="1" x14ac:dyDescent="0.3">
      <c r="A565" s="28"/>
      <c r="B565" s="259" t="s">
        <v>562</v>
      </c>
      <c r="C565" s="260"/>
      <c r="D565" s="261"/>
      <c r="E565" s="261"/>
      <c r="F565" s="262"/>
      <c r="G565" s="263"/>
      <c r="H565" s="264"/>
      <c r="I565" s="265"/>
      <c r="J565" s="265"/>
      <c r="K565" s="265"/>
      <c r="L565" s="265"/>
      <c r="M565" s="265"/>
      <c r="N565" s="265"/>
      <c r="O565" s="266"/>
      <c r="P565" s="267">
        <f>SUM(P563:P564)</f>
        <v>0</v>
      </c>
      <c r="Q565" s="268">
        <f>SUM(Q550:Q564)</f>
        <v>0</v>
      </c>
      <c r="R565" s="43"/>
      <c r="S565" s="25"/>
      <c r="T565" s="25"/>
    </row>
    <row r="566" spans="1:20" ht="15.75" thickBot="1" x14ac:dyDescent="0.3">
      <c r="A566" s="28"/>
      <c r="B566" s="2"/>
      <c r="C566" s="2"/>
      <c r="D566" s="3"/>
      <c r="E566" s="3"/>
      <c r="F566" s="2"/>
      <c r="G566" s="95"/>
      <c r="H566" s="33"/>
      <c r="I566" s="19"/>
      <c r="J566" s="19"/>
      <c r="K566" s="19"/>
      <c r="L566" s="19"/>
      <c r="M566" s="19"/>
      <c r="N566" s="19"/>
      <c r="O566" s="10"/>
      <c r="P566" s="95"/>
      <c r="Q566" s="214"/>
      <c r="R566" s="43"/>
      <c r="S566" s="25"/>
      <c r="T566" s="25"/>
    </row>
    <row r="567" spans="1:20" ht="15.75" thickBot="1" x14ac:dyDescent="0.3">
      <c r="A567" s="28"/>
      <c r="B567" s="236" t="s">
        <v>173</v>
      </c>
      <c r="C567" s="237"/>
      <c r="D567" s="238" t="s">
        <v>142</v>
      </c>
      <c r="E567" s="238" t="s">
        <v>143</v>
      </c>
      <c r="F567" s="239" t="s">
        <v>197</v>
      </c>
      <c r="G567" s="240"/>
      <c r="H567" s="241" t="s">
        <v>198</v>
      </c>
      <c r="I567" s="242" t="s">
        <v>102</v>
      </c>
      <c r="J567" s="242" t="s">
        <v>88</v>
      </c>
      <c r="K567" s="242" t="s">
        <v>78</v>
      </c>
      <c r="L567" s="242" t="s">
        <v>199</v>
      </c>
      <c r="M567" s="242" t="s">
        <v>200</v>
      </c>
      <c r="N567" s="242" t="s">
        <v>201</v>
      </c>
      <c r="O567" s="243"/>
      <c r="P567" s="244" t="s">
        <v>195</v>
      </c>
      <c r="Q567" s="245" t="s">
        <v>196</v>
      </c>
      <c r="R567" s="43"/>
      <c r="S567" s="25"/>
      <c r="T567" s="25"/>
    </row>
    <row r="568" spans="1:20" ht="15.75" thickBot="1" x14ac:dyDescent="0.3">
      <c r="A568" s="28"/>
      <c r="B568" s="92" t="s">
        <v>1127</v>
      </c>
      <c r="C568" s="93" t="str">
        <f>VLOOKUP(INT(MID(B568,2,LEN(B568)-4)),StyleInfo,8,FALSE)</f>
        <v>Logo W Sweatshirt</v>
      </c>
      <c r="D568" s="94">
        <f>VLOOKUP(INT(MID(B568,2,LEN(B568)-4)),StyleInfo,3,FALSE)</f>
        <v>50</v>
      </c>
      <c r="E568" s="94">
        <f>VLOOKUP(INT(MID(B568,2,LEN(B568)-4)),StyleInfo,4,FALSE)</f>
        <v>100</v>
      </c>
      <c r="F568" s="93" t="str">
        <f>VLOOKUP(B568,ColorLookup,10,FALSE)</f>
        <v>melange gray</v>
      </c>
      <c r="G568" s="63"/>
      <c r="H568" s="67"/>
      <c r="I568" s="12"/>
      <c r="J568" s="12"/>
      <c r="K568" s="12"/>
      <c r="L568" s="12"/>
      <c r="M568" s="36"/>
      <c r="N568" s="36"/>
      <c r="O568" s="100"/>
      <c r="P568" s="192">
        <f>SUM(G568:N568)</f>
        <v>0</v>
      </c>
      <c r="Q568" s="223">
        <f>P568*D568</f>
        <v>0</v>
      </c>
      <c r="R568" s="43"/>
      <c r="S568" s="25"/>
      <c r="T568" s="25"/>
    </row>
    <row r="569" spans="1:20" x14ac:dyDescent="0.25">
      <c r="A569" s="28"/>
      <c r="B569" s="83" t="s">
        <v>1128</v>
      </c>
      <c r="C569" s="81" t="str">
        <f>VLOOKUP(INT(MID(B569,2,LEN(B569)-4)),StyleInfo,8,FALSE)</f>
        <v>Logo W Tee</v>
      </c>
      <c r="D569" s="84">
        <f>VLOOKUP(INT(MID(B569,2,LEN(B569)-4)),StyleInfo,3,FALSE)</f>
        <v>25</v>
      </c>
      <c r="E569" s="84">
        <f>VLOOKUP(INT(MID(B569,2,LEN(B569)-4)),StyleInfo,4,FALSE)</f>
        <v>50</v>
      </c>
      <c r="F569" s="81" t="str">
        <f>VLOOKUP(B569,ColorLookup,10,FALSE)</f>
        <v>white</v>
      </c>
      <c r="G569" s="85"/>
      <c r="H569" s="64"/>
      <c r="I569" s="8"/>
      <c r="J569" s="8"/>
      <c r="K569" s="8"/>
      <c r="L569" s="8"/>
      <c r="M569" s="17"/>
      <c r="N569" s="17"/>
      <c r="O569" s="98"/>
      <c r="P569" s="190">
        <f>SUM(G569:N569)</f>
        <v>0</v>
      </c>
      <c r="Q569" s="220">
        <f>P569*D569</f>
        <v>0</v>
      </c>
      <c r="R569" s="43"/>
      <c r="S569" s="25"/>
      <c r="T569" s="25"/>
    </row>
    <row r="570" spans="1:20" ht="15.75" thickBot="1" x14ac:dyDescent="0.3">
      <c r="A570" s="28"/>
      <c r="B570" s="88" t="s">
        <v>1129</v>
      </c>
      <c r="C570" s="89" t="str">
        <f>VLOOKUP(INT(MID(B570,2,LEN(B570)-4)),StyleInfo,8,FALSE)</f>
        <v>Logo W Tee</v>
      </c>
      <c r="D570" s="90">
        <f>VLOOKUP(INT(MID(B570,2,LEN(B570)-4)),StyleInfo,3,FALSE)</f>
        <v>25</v>
      </c>
      <c r="E570" s="90">
        <f>VLOOKUP(INT(MID(B570,2,LEN(B570)-4)),StyleInfo,4,FALSE)</f>
        <v>50</v>
      </c>
      <c r="F570" s="82" t="str">
        <f>VLOOKUP(B570,ColorLookup,10,FALSE)</f>
        <v>melange gray</v>
      </c>
      <c r="G570" s="91"/>
      <c r="H570" s="66"/>
      <c r="I570" s="11"/>
      <c r="J570" s="11"/>
      <c r="K570" s="11"/>
      <c r="L570" s="11"/>
      <c r="M570" s="18"/>
      <c r="N570" s="18"/>
      <c r="O570" s="99"/>
      <c r="P570" s="191">
        <f>SUM(G570:N570)</f>
        <v>0</v>
      </c>
      <c r="Q570" s="222">
        <f>P570*D570</f>
        <v>0</v>
      </c>
      <c r="R570" s="43"/>
      <c r="S570" s="25"/>
      <c r="T570" s="25"/>
    </row>
    <row r="571" spans="1:20" ht="15.75" thickBot="1" x14ac:dyDescent="0.3">
      <c r="A571" s="28"/>
      <c r="B571" s="92" t="s">
        <v>1125</v>
      </c>
      <c r="C571" s="93" t="str">
        <f t="shared" ref="C571" si="353">VLOOKUP(INT(MID(B571,2,LEN(B571)-4)),StyleInfo,8,FALSE)</f>
        <v>Classico W Puffy Jacket</v>
      </c>
      <c r="D571" s="94">
        <f t="shared" ref="D571" si="354">VLOOKUP(INT(MID(B571,2,LEN(B571)-4)),StyleInfo,3,FALSE)</f>
        <v>100</v>
      </c>
      <c r="E571" s="94">
        <f t="shared" ref="E571" si="355">VLOOKUP(INT(MID(B571,2,LEN(B571)-4)),StyleInfo,4,FALSE)</f>
        <v>200</v>
      </c>
      <c r="F571" s="93" t="str">
        <f t="shared" ref="F571" si="356">VLOOKUP(B571,ColorLookup,10,FALSE)</f>
        <v>black</v>
      </c>
      <c r="G571" s="63"/>
      <c r="H571" s="67"/>
      <c r="I571" s="12"/>
      <c r="J571" s="12"/>
      <c r="K571" s="12"/>
      <c r="L571" s="12"/>
      <c r="M571" s="36"/>
      <c r="N571" s="36"/>
      <c r="O571" s="100"/>
      <c r="P571" s="192">
        <f t="shared" ref="P571:P572" si="357">SUM(G571:N571)</f>
        <v>0</v>
      </c>
      <c r="Q571" s="223">
        <f t="shared" ref="Q571:Q572" si="358">P571*D571</f>
        <v>0</v>
      </c>
      <c r="R571" s="43"/>
      <c r="S571" s="25"/>
      <c r="T571" s="25"/>
    </row>
    <row r="572" spans="1:20" ht="15.75" thickBot="1" x14ac:dyDescent="0.3">
      <c r="A572" s="28"/>
      <c r="B572" s="92" t="s">
        <v>1126</v>
      </c>
      <c r="C572" s="93" t="str">
        <f t="shared" ref="C572" si="359">VLOOKUP(INT(MID(B572,2,LEN(B572)-4)),StyleInfo,8,FALSE)</f>
        <v>Classico W Fleece</v>
      </c>
      <c r="D572" s="94">
        <f t="shared" ref="D572" si="360">VLOOKUP(INT(MID(B572,2,LEN(B572)-4)),StyleInfo,3,FALSE)</f>
        <v>90</v>
      </c>
      <c r="E572" s="94">
        <f t="shared" ref="E572" si="361">VLOOKUP(INT(MID(B572,2,LEN(B572)-4)),StyleInfo,4,FALSE)</f>
        <v>180</v>
      </c>
      <c r="F572" s="93" t="str">
        <f t="shared" ref="F572" si="362">VLOOKUP(B572,ColorLookup,10,FALSE)</f>
        <v>black</v>
      </c>
      <c r="G572" s="63"/>
      <c r="H572" s="67"/>
      <c r="I572" s="12"/>
      <c r="J572" s="12"/>
      <c r="K572" s="12"/>
      <c r="L572" s="12"/>
      <c r="M572" s="12"/>
      <c r="N572" s="12"/>
      <c r="O572" s="100"/>
      <c r="P572" s="192">
        <f t="shared" si="357"/>
        <v>0</v>
      </c>
      <c r="Q572" s="223">
        <f t="shared" si="358"/>
        <v>0</v>
      </c>
      <c r="R572" s="43"/>
      <c r="S572" s="25"/>
      <c r="T572" s="25"/>
    </row>
    <row r="573" spans="1:20" ht="15.75" thickBot="1" x14ac:dyDescent="0.3">
      <c r="A573" s="28"/>
      <c r="B573" s="259" t="s">
        <v>563</v>
      </c>
      <c r="C573" s="260"/>
      <c r="D573" s="261"/>
      <c r="E573" s="261"/>
      <c r="F573" s="262"/>
      <c r="G573" s="263"/>
      <c r="H573" s="264"/>
      <c r="I573" s="265"/>
      <c r="J573" s="265"/>
      <c r="K573" s="265"/>
      <c r="L573" s="265"/>
      <c r="M573" s="265"/>
      <c r="N573" s="265"/>
      <c r="O573" s="266"/>
      <c r="P573" s="267">
        <f>SUM(P571:P572)</f>
        <v>0</v>
      </c>
      <c r="Q573" s="268">
        <f>SUM(Q568:Q572)</f>
        <v>0</v>
      </c>
      <c r="R573" s="43"/>
      <c r="S573" s="25"/>
      <c r="T573" s="25"/>
    </row>
    <row r="574" spans="1:20" ht="15.75" thickBot="1" x14ac:dyDescent="0.3">
      <c r="A574" s="28"/>
      <c r="B574" s="2"/>
      <c r="C574" s="2"/>
      <c r="D574" s="3"/>
      <c r="E574" s="3"/>
      <c r="F574" s="2"/>
      <c r="G574" s="95"/>
      <c r="H574" s="33"/>
      <c r="I574" s="19"/>
      <c r="J574" s="19"/>
      <c r="K574" s="19"/>
      <c r="L574" s="19"/>
      <c r="M574" s="19"/>
      <c r="N574" s="19"/>
      <c r="O574" s="10"/>
      <c r="P574" s="95"/>
      <c r="Q574" s="214"/>
      <c r="R574" s="43"/>
      <c r="S574" s="25"/>
      <c r="T574" s="25"/>
    </row>
    <row r="575" spans="1:20" ht="15.75" thickBot="1" x14ac:dyDescent="0.3">
      <c r="A575" s="28"/>
      <c r="B575" s="279" t="s">
        <v>527</v>
      </c>
      <c r="C575" s="280"/>
      <c r="D575" s="281" t="s">
        <v>142</v>
      </c>
      <c r="E575" s="281" t="s">
        <v>143</v>
      </c>
      <c r="F575" s="282" t="s">
        <v>197</v>
      </c>
      <c r="G575" s="283"/>
      <c r="H575" s="284" t="s">
        <v>198</v>
      </c>
      <c r="I575" s="285" t="s">
        <v>102</v>
      </c>
      <c r="J575" s="285" t="s">
        <v>88</v>
      </c>
      <c r="K575" s="285" t="s">
        <v>78</v>
      </c>
      <c r="L575" s="285" t="s">
        <v>199</v>
      </c>
      <c r="M575" s="285" t="s">
        <v>200</v>
      </c>
      <c r="N575" s="285" t="s">
        <v>201</v>
      </c>
      <c r="O575" s="286"/>
      <c r="P575" s="287" t="s">
        <v>195</v>
      </c>
      <c r="Q575" s="288" t="s">
        <v>196</v>
      </c>
      <c r="R575" s="43"/>
      <c r="S575" s="25"/>
      <c r="T575" s="25"/>
    </row>
    <row r="576" spans="1:20" x14ac:dyDescent="0.25">
      <c r="A576" s="28"/>
      <c r="B576" s="83" t="s">
        <v>1117</v>
      </c>
      <c r="C576" s="81" t="str">
        <f t="shared" ref="C576:C591" si="363">VLOOKUP(INT(MID(B576,2,LEN(B576)-4)),StyleInfo,8,FALSE)</f>
        <v>PR 3 Speed Suit</v>
      </c>
      <c r="D576" s="84">
        <f t="shared" ref="D576:D591" si="364">VLOOKUP(INT(MID(B576,2,LEN(B576)-4)),StyleInfo,3,FALSE)</f>
        <v>225</v>
      </c>
      <c r="E576" s="84">
        <f t="shared" ref="E576:E591" si="365">VLOOKUP(INT(MID(B576,2,LEN(B576)-4)),StyleInfo,4,FALSE)</f>
        <v>450</v>
      </c>
      <c r="F576" s="81" t="str">
        <f t="shared" ref="F576:F591" si="366">VLOOKUP(B576,ColorLookup,10,FALSE)</f>
        <v>black</v>
      </c>
      <c r="G576" s="85"/>
      <c r="H576" s="20"/>
      <c r="I576" s="20"/>
      <c r="J576" s="8"/>
      <c r="K576" s="8"/>
      <c r="L576" s="8"/>
      <c r="M576" s="8"/>
      <c r="N576" s="8"/>
      <c r="O576" s="98"/>
      <c r="P576" s="190">
        <f t="shared" ref="P576:P586" si="367">SUM(G576:N576)</f>
        <v>0</v>
      </c>
      <c r="Q576" s="220">
        <f t="shared" ref="Q576:Q591" si="368">P576*D576</f>
        <v>0</v>
      </c>
      <c r="R576" s="43"/>
      <c r="S576" s="25"/>
      <c r="T576" s="25"/>
    </row>
    <row r="577" spans="1:20" ht="15.75" thickBot="1" x14ac:dyDescent="0.3">
      <c r="A577" s="28"/>
      <c r="B577" s="88" t="s">
        <v>1118</v>
      </c>
      <c r="C577" s="89" t="str">
        <f t="shared" si="363"/>
        <v>PR 3 Speed Suit</v>
      </c>
      <c r="D577" s="90">
        <f t="shared" si="364"/>
        <v>225</v>
      </c>
      <c r="E577" s="90">
        <f t="shared" si="365"/>
        <v>450</v>
      </c>
      <c r="F577" s="82" t="str">
        <f t="shared" si="366"/>
        <v>white/black</v>
      </c>
      <c r="G577" s="91"/>
      <c r="H577" s="21"/>
      <c r="I577" s="21"/>
      <c r="J577" s="11"/>
      <c r="K577" s="11"/>
      <c r="L577" s="11"/>
      <c r="M577" s="11"/>
      <c r="N577" s="11"/>
      <c r="O577" s="99"/>
      <c r="P577" s="191">
        <f t="shared" si="367"/>
        <v>0</v>
      </c>
      <c r="Q577" s="222">
        <f t="shared" si="368"/>
        <v>0</v>
      </c>
      <c r="R577" s="43"/>
      <c r="S577" s="25"/>
      <c r="T577" s="25"/>
    </row>
    <row r="578" spans="1:20" x14ac:dyDescent="0.25">
      <c r="A578" s="28"/>
      <c r="B578" s="83" t="s">
        <v>529</v>
      </c>
      <c r="C578" s="81" t="str">
        <f t="shared" si="363"/>
        <v>Free Sanremo 3 Suit Short Sleeve</v>
      </c>
      <c r="D578" s="84">
        <f t="shared" si="364"/>
        <v>150</v>
      </c>
      <c r="E578" s="84">
        <f t="shared" si="365"/>
        <v>300</v>
      </c>
      <c r="F578" s="81" t="str">
        <f t="shared" si="366"/>
        <v>black - CORE</v>
      </c>
      <c r="G578" s="85"/>
      <c r="H578" s="20"/>
      <c r="I578" s="20"/>
      <c r="J578" s="8"/>
      <c r="K578" s="8"/>
      <c r="L578" s="8"/>
      <c r="M578" s="8"/>
      <c r="N578" s="8"/>
      <c r="O578" s="98"/>
      <c r="P578" s="190">
        <f t="shared" si="367"/>
        <v>0</v>
      </c>
      <c r="Q578" s="220">
        <f t="shared" si="368"/>
        <v>0</v>
      </c>
      <c r="R578" s="43"/>
      <c r="S578" s="25"/>
      <c r="T578" s="25"/>
    </row>
    <row r="579" spans="1:20" x14ac:dyDescent="0.25">
      <c r="A579" s="28"/>
      <c r="B579" s="86" t="s">
        <v>530</v>
      </c>
      <c r="C579" s="26" t="str">
        <f t="shared" si="363"/>
        <v>Free Sanremo 3 Suit Short Sleeve</v>
      </c>
      <c r="D579" s="87">
        <f t="shared" si="364"/>
        <v>150</v>
      </c>
      <c r="E579" s="87">
        <f t="shared" si="365"/>
        <v>300</v>
      </c>
      <c r="F579" s="4" t="str">
        <f t="shared" si="366"/>
        <v>white/black - CORE</v>
      </c>
      <c r="G579" s="327"/>
      <c r="H579" s="22"/>
      <c r="I579" s="22"/>
      <c r="J579" s="9"/>
      <c r="K579" s="9"/>
      <c r="L579" s="9"/>
      <c r="M579" s="9"/>
      <c r="N579" s="9"/>
      <c r="O579" s="10"/>
      <c r="P579" s="188">
        <f t="shared" si="367"/>
        <v>0</v>
      </c>
      <c r="Q579" s="221">
        <f t="shared" si="368"/>
        <v>0</v>
      </c>
      <c r="R579" s="43"/>
      <c r="S579" s="25"/>
      <c r="T579" s="25"/>
    </row>
    <row r="580" spans="1:20" s="74" customFormat="1" ht="15.75" thickBot="1" x14ac:dyDescent="0.3">
      <c r="A580" s="149"/>
      <c r="B580" s="88" t="s">
        <v>1113</v>
      </c>
      <c r="C580" s="89" t="str">
        <f t="shared" si="363"/>
        <v>Free Sanremo 3 Suit Short Sleeve</v>
      </c>
      <c r="D580" s="90">
        <f t="shared" si="364"/>
        <v>150</v>
      </c>
      <c r="E580" s="90">
        <f t="shared" si="365"/>
        <v>300</v>
      </c>
      <c r="F580" s="82" t="str">
        <f t="shared" si="366"/>
        <v>paprika/winter sky-black</v>
      </c>
      <c r="G580" s="91"/>
      <c r="H580" s="21"/>
      <c r="I580" s="21"/>
      <c r="J580" s="11"/>
      <c r="K580" s="11"/>
      <c r="L580" s="11"/>
      <c r="M580" s="11"/>
      <c r="N580" s="11"/>
      <c r="O580" s="99"/>
      <c r="P580" s="191">
        <f t="shared" si="367"/>
        <v>0</v>
      </c>
      <c r="Q580" s="222">
        <f t="shared" si="368"/>
        <v>0</v>
      </c>
      <c r="R580" s="148"/>
    </row>
    <row r="581" spans="1:20" x14ac:dyDescent="0.25">
      <c r="A581" s="28"/>
      <c r="B581" s="83" t="s">
        <v>532</v>
      </c>
      <c r="C581" s="81" t="str">
        <f t="shared" si="363"/>
        <v>Free Sanremo 3 Suit Sleeveless</v>
      </c>
      <c r="D581" s="84">
        <f t="shared" si="364"/>
        <v>130</v>
      </c>
      <c r="E581" s="84">
        <f t="shared" si="365"/>
        <v>260</v>
      </c>
      <c r="F581" s="81" t="str">
        <f t="shared" si="366"/>
        <v>black</v>
      </c>
      <c r="G581" s="85"/>
      <c r="H581" s="20"/>
      <c r="I581" s="20"/>
      <c r="J581" s="8"/>
      <c r="K581" s="8"/>
      <c r="L581" s="8"/>
      <c r="M581" s="8"/>
      <c r="N581" s="8"/>
      <c r="O581" s="98"/>
      <c r="P581" s="190">
        <f t="shared" si="367"/>
        <v>0</v>
      </c>
      <c r="Q581" s="220">
        <f t="shared" si="368"/>
        <v>0</v>
      </c>
      <c r="R581" s="43"/>
      <c r="S581" s="25"/>
      <c r="T581" s="25"/>
    </row>
    <row r="582" spans="1:20" x14ac:dyDescent="0.25">
      <c r="A582" s="28"/>
      <c r="B582" s="86" t="s">
        <v>533</v>
      </c>
      <c r="C582" s="26" t="str">
        <f t="shared" si="363"/>
        <v>Free Sanremo 3 Suit Sleeveless</v>
      </c>
      <c r="D582" s="87">
        <f t="shared" si="364"/>
        <v>130</v>
      </c>
      <c r="E582" s="87">
        <f t="shared" si="365"/>
        <v>260</v>
      </c>
      <c r="F582" s="4" t="str">
        <f t="shared" si="366"/>
        <v>white/black</v>
      </c>
      <c r="G582" s="327"/>
      <c r="H582" s="22"/>
      <c r="I582" s="22"/>
      <c r="J582" s="9"/>
      <c r="K582" s="9"/>
      <c r="L582" s="9"/>
      <c r="M582" s="9"/>
      <c r="N582" s="9"/>
      <c r="O582" s="10"/>
      <c r="P582" s="188">
        <f t="shared" si="367"/>
        <v>0</v>
      </c>
      <c r="Q582" s="221">
        <f t="shared" si="368"/>
        <v>0</v>
      </c>
      <c r="R582" s="43"/>
      <c r="S582" s="25"/>
      <c r="T582" s="25"/>
    </row>
    <row r="583" spans="1:20" ht="15.75" thickBot="1" x14ac:dyDescent="0.3">
      <c r="A583" s="28"/>
      <c r="B583" s="88" t="s">
        <v>1114</v>
      </c>
      <c r="C583" s="89" t="str">
        <f t="shared" si="363"/>
        <v>Free Sanremo 3 Suit Sleeveless</v>
      </c>
      <c r="D583" s="90">
        <f t="shared" si="364"/>
        <v>130</v>
      </c>
      <c r="E583" s="90">
        <f t="shared" si="365"/>
        <v>260</v>
      </c>
      <c r="F583" s="82" t="str">
        <f t="shared" si="366"/>
        <v>paprika/winter sky-black</v>
      </c>
      <c r="G583" s="91"/>
      <c r="H583" s="21"/>
      <c r="I583" s="21"/>
      <c r="J583" s="11"/>
      <c r="K583" s="11"/>
      <c r="L583" s="11"/>
      <c r="M583" s="11"/>
      <c r="N583" s="11"/>
      <c r="O583" s="99"/>
      <c r="P583" s="191">
        <f t="shared" si="367"/>
        <v>0</v>
      </c>
      <c r="Q583" s="222">
        <f t="shared" si="368"/>
        <v>0</v>
      </c>
      <c r="R583" s="43"/>
      <c r="S583" s="25"/>
      <c r="T583" s="25"/>
    </row>
    <row r="584" spans="1:20" x14ac:dyDescent="0.25">
      <c r="A584" s="28"/>
      <c r="B584" s="83" t="s">
        <v>545</v>
      </c>
      <c r="C584" s="81" t="str">
        <f t="shared" si="363"/>
        <v>Core Tri Suit Short Sleeve</v>
      </c>
      <c r="D584" s="84">
        <f t="shared" si="364"/>
        <v>100</v>
      </c>
      <c r="E584" s="84">
        <f t="shared" si="365"/>
        <v>200</v>
      </c>
      <c r="F584" s="81" t="str">
        <f t="shared" si="366"/>
        <v>black - CORE</v>
      </c>
      <c r="G584" s="85"/>
      <c r="H584" s="20"/>
      <c r="I584" s="20"/>
      <c r="J584" s="8"/>
      <c r="K584" s="8"/>
      <c r="L584" s="8"/>
      <c r="M584" s="8"/>
      <c r="N584" s="8"/>
      <c r="O584" s="98"/>
      <c r="P584" s="190">
        <f t="shared" si="367"/>
        <v>0</v>
      </c>
      <c r="Q584" s="220">
        <f t="shared" si="368"/>
        <v>0</v>
      </c>
      <c r="R584" s="43"/>
      <c r="S584" s="25"/>
      <c r="T584" s="25"/>
    </row>
    <row r="585" spans="1:20" ht="15.75" thickBot="1" x14ac:dyDescent="0.3">
      <c r="A585" s="28"/>
      <c r="B585" s="88" t="s">
        <v>546</v>
      </c>
      <c r="C585" s="89" t="str">
        <f t="shared" si="363"/>
        <v>Core Tri Suit Short Sleeve</v>
      </c>
      <c r="D585" s="90">
        <f t="shared" si="364"/>
        <v>100</v>
      </c>
      <c r="E585" s="90">
        <f t="shared" si="365"/>
        <v>200</v>
      </c>
      <c r="F585" s="82" t="str">
        <f t="shared" si="366"/>
        <v>belgian blue/white</v>
      </c>
      <c r="G585" s="91"/>
      <c r="H585" s="21"/>
      <c r="I585" s="21"/>
      <c r="J585" s="11"/>
      <c r="K585" s="11"/>
      <c r="L585" s="11"/>
      <c r="M585" s="11"/>
      <c r="N585" s="11"/>
      <c r="O585" s="99"/>
      <c r="P585" s="191">
        <f t="shared" si="367"/>
        <v>0</v>
      </c>
      <c r="Q585" s="222">
        <f t="shared" si="368"/>
        <v>0</v>
      </c>
      <c r="R585" s="43"/>
      <c r="S585" s="25"/>
      <c r="T585" s="25"/>
    </row>
    <row r="586" spans="1:20" x14ac:dyDescent="0.25">
      <c r="A586" s="28"/>
      <c r="B586" s="83" t="s">
        <v>538</v>
      </c>
      <c r="C586" s="81" t="str">
        <f t="shared" si="363"/>
        <v>Free Speed 3 Race Top</v>
      </c>
      <c r="D586" s="84">
        <f t="shared" si="364"/>
        <v>105</v>
      </c>
      <c r="E586" s="84">
        <f t="shared" si="365"/>
        <v>210</v>
      </c>
      <c r="F586" s="81" t="str">
        <f t="shared" si="366"/>
        <v>black</v>
      </c>
      <c r="G586" s="85"/>
      <c r="H586" s="20"/>
      <c r="I586" s="20"/>
      <c r="J586" s="8"/>
      <c r="K586" s="8"/>
      <c r="L586" s="8"/>
      <c r="M586" s="8"/>
      <c r="N586" s="8"/>
      <c r="O586" s="98"/>
      <c r="P586" s="190">
        <f t="shared" si="367"/>
        <v>0</v>
      </c>
      <c r="Q586" s="220">
        <f t="shared" si="368"/>
        <v>0</v>
      </c>
      <c r="R586" s="43"/>
      <c r="S586" s="25"/>
      <c r="T586" s="25"/>
    </row>
    <row r="587" spans="1:20" x14ac:dyDescent="0.25">
      <c r="A587" s="28"/>
      <c r="B587" s="86" t="s">
        <v>539</v>
      </c>
      <c r="C587" s="26" t="str">
        <f t="shared" si="363"/>
        <v>Free Speed 3 Race Top</v>
      </c>
      <c r="D587" s="87">
        <f t="shared" si="364"/>
        <v>105</v>
      </c>
      <c r="E587" s="87">
        <f t="shared" si="365"/>
        <v>210</v>
      </c>
      <c r="F587" s="4" t="str">
        <f t="shared" si="366"/>
        <v>white/silver gray</v>
      </c>
      <c r="G587" s="327"/>
      <c r="H587" s="22"/>
      <c r="I587" s="22"/>
      <c r="J587" s="9"/>
      <c r="K587" s="9"/>
      <c r="L587" s="9"/>
      <c r="M587" s="9"/>
      <c r="N587" s="9"/>
      <c r="O587" s="10"/>
      <c r="P587" s="188">
        <f t="shared" ref="P587:P589" si="369">SUM(G587:N587)</f>
        <v>0</v>
      </c>
      <c r="Q587" s="221">
        <f t="shared" si="368"/>
        <v>0</v>
      </c>
      <c r="R587" s="43"/>
      <c r="S587" s="25"/>
      <c r="T587" s="25"/>
    </row>
    <row r="588" spans="1:20" ht="15.75" thickBot="1" x14ac:dyDescent="0.3">
      <c r="A588" s="28"/>
      <c r="B588" s="88" t="s">
        <v>1115</v>
      </c>
      <c r="C588" s="89" t="str">
        <f t="shared" si="363"/>
        <v>Free Speed 3 Race Top</v>
      </c>
      <c r="D588" s="90">
        <f t="shared" si="364"/>
        <v>105</v>
      </c>
      <c r="E588" s="90">
        <f t="shared" si="365"/>
        <v>210</v>
      </c>
      <c r="F588" s="82" t="str">
        <f t="shared" si="366"/>
        <v>paprika/winter sky</v>
      </c>
      <c r="G588" s="91"/>
      <c r="H588" s="21"/>
      <c r="I588" s="21"/>
      <c r="J588" s="11"/>
      <c r="K588" s="11"/>
      <c r="L588" s="11"/>
      <c r="M588" s="11"/>
      <c r="N588" s="11"/>
      <c r="O588" s="99"/>
      <c r="P588" s="191">
        <f t="shared" si="369"/>
        <v>0</v>
      </c>
      <c r="Q588" s="222">
        <f t="shared" si="368"/>
        <v>0</v>
      </c>
      <c r="R588" s="43"/>
      <c r="S588" s="25"/>
      <c r="T588" s="25"/>
    </row>
    <row r="589" spans="1:20" x14ac:dyDescent="0.25">
      <c r="A589" s="28"/>
      <c r="B589" s="83" t="s">
        <v>1116</v>
      </c>
      <c r="C589" s="81" t="str">
        <f t="shared" si="363"/>
        <v>Free Speed 3 Top</v>
      </c>
      <c r="D589" s="84">
        <f t="shared" si="364"/>
        <v>90</v>
      </c>
      <c r="E589" s="84">
        <f t="shared" si="365"/>
        <v>180</v>
      </c>
      <c r="F589" s="81" t="str">
        <f t="shared" si="366"/>
        <v>black</v>
      </c>
      <c r="G589" s="85"/>
      <c r="H589" s="20"/>
      <c r="I589" s="20"/>
      <c r="J589" s="8"/>
      <c r="K589" s="8"/>
      <c r="L589" s="8"/>
      <c r="M589" s="8"/>
      <c r="N589" s="8"/>
      <c r="O589" s="98"/>
      <c r="P589" s="190">
        <f t="shared" si="369"/>
        <v>0</v>
      </c>
      <c r="Q589" s="220">
        <f t="shared" si="368"/>
        <v>0</v>
      </c>
      <c r="R589" s="43"/>
      <c r="S589" s="25"/>
      <c r="T589" s="25"/>
    </row>
    <row r="590" spans="1:20" ht="15.75" thickBot="1" x14ac:dyDescent="0.3">
      <c r="A590" s="28"/>
      <c r="B590" s="88" t="s">
        <v>541</v>
      </c>
      <c r="C590" s="89" t="str">
        <f t="shared" si="363"/>
        <v>Free Speed 3 Top</v>
      </c>
      <c r="D590" s="90">
        <f t="shared" si="364"/>
        <v>90</v>
      </c>
      <c r="E590" s="90">
        <f t="shared" si="365"/>
        <v>180</v>
      </c>
      <c r="F590" s="82" t="str">
        <f t="shared" si="366"/>
        <v>white/silver gray</v>
      </c>
      <c r="G590" s="91"/>
      <c r="H590" s="21"/>
      <c r="I590" s="21"/>
      <c r="J590" s="11"/>
      <c r="K590" s="11"/>
      <c r="L590" s="11"/>
      <c r="M590" s="11"/>
      <c r="N590" s="11"/>
      <c r="O590" s="99"/>
      <c r="P590" s="191">
        <f>SUM(G590:N590)</f>
        <v>0</v>
      </c>
      <c r="Q590" s="222">
        <f t="shared" si="368"/>
        <v>0</v>
      </c>
      <c r="R590" s="43"/>
      <c r="S590" s="25"/>
      <c r="T590" s="25"/>
    </row>
    <row r="591" spans="1:20" ht="15.75" thickBot="1" x14ac:dyDescent="0.3">
      <c r="A591" s="28"/>
      <c r="B591" s="92" t="s">
        <v>543</v>
      </c>
      <c r="C591" s="93" t="str">
        <f t="shared" si="363"/>
        <v>Tri Short</v>
      </c>
      <c r="D591" s="94">
        <f t="shared" si="364"/>
        <v>70</v>
      </c>
      <c r="E591" s="94">
        <f t="shared" si="365"/>
        <v>140</v>
      </c>
      <c r="F591" s="93" t="str">
        <f t="shared" si="366"/>
        <v>black</v>
      </c>
      <c r="G591" s="63"/>
      <c r="H591" s="23"/>
      <c r="I591" s="23"/>
      <c r="J591" s="12"/>
      <c r="K591" s="12"/>
      <c r="L591" s="12"/>
      <c r="M591" s="12"/>
      <c r="N591" s="12"/>
      <c r="O591" s="100"/>
      <c r="P591" s="192">
        <f t="shared" ref="P591" si="370">SUM(G591:N591)</f>
        <v>0</v>
      </c>
      <c r="Q591" s="223">
        <f t="shared" si="368"/>
        <v>0</v>
      </c>
      <c r="R591" s="43"/>
      <c r="S591" s="25"/>
      <c r="T591" s="25"/>
    </row>
    <row r="592" spans="1:20" ht="15.75" thickBot="1" x14ac:dyDescent="0.3">
      <c r="A592" s="28"/>
      <c r="B592" s="92" t="s">
        <v>267</v>
      </c>
      <c r="C592" s="93" t="str">
        <f t="shared" ref="C592" si="371">VLOOKUP(INT(MID(B592,2,LEN(B592)-4)),StyleInfo,8,FALSE)</f>
        <v>Core Drill Short</v>
      </c>
      <c r="D592" s="94">
        <f t="shared" ref="D592" si="372">VLOOKUP(INT(MID(B592,2,LEN(B592)-4)),StyleInfo,3,FALSE)</f>
        <v>50</v>
      </c>
      <c r="E592" s="94">
        <f t="shared" ref="E592" si="373">VLOOKUP(INT(MID(B592,2,LEN(B592)-4)),StyleInfo,4,FALSE)</f>
        <v>100</v>
      </c>
      <c r="F592" s="93" t="str">
        <f t="shared" ref="F592" si="374">VLOOKUP(B592,ColorLookup,10,FALSE)</f>
        <v>black</v>
      </c>
      <c r="G592" s="63"/>
      <c r="H592" s="23"/>
      <c r="I592" s="23"/>
      <c r="J592" s="12"/>
      <c r="K592" s="12"/>
      <c r="L592" s="12"/>
      <c r="M592" s="12"/>
      <c r="N592" s="12"/>
      <c r="O592" s="100"/>
      <c r="P592" s="192">
        <f>SUM(G592:N592)</f>
        <v>0</v>
      </c>
      <c r="Q592" s="223">
        <f t="shared" ref="Q592" si="375">P592*D592</f>
        <v>0</v>
      </c>
      <c r="R592" s="43"/>
      <c r="S592" s="25"/>
      <c r="T592" s="25"/>
    </row>
    <row r="593" spans="1:20" ht="15.75" thickBot="1" x14ac:dyDescent="0.3">
      <c r="A593" s="28"/>
      <c r="B593" s="259" t="s">
        <v>544</v>
      </c>
      <c r="C593" s="260"/>
      <c r="D593" s="261"/>
      <c r="E593" s="261"/>
      <c r="F593" s="262"/>
      <c r="G593" s="263"/>
      <c r="H593" s="264"/>
      <c r="I593" s="265"/>
      <c r="J593" s="265"/>
      <c r="K593" s="265"/>
      <c r="L593" s="265"/>
      <c r="M593" s="265"/>
      <c r="N593" s="265"/>
      <c r="O593" s="266"/>
      <c r="P593" s="267">
        <f>SUM(P592:P592)</f>
        <v>0</v>
      </c>
      <c r="Q593" s="268">
        <f>SUM(Q576:Q592)</f>
        <v>0</v>
      </c>
      <c r="R593" s="43"/>
      <c r="S593" s="25"/>
      <c r="T593" s="25"/>
    </row>
    <row r="594" spans="1:20" ht="15.75" thickBot="1" x14ac:dyDescent="0.3">
      <c r="A594" s="28"/>
      <c r="B594" s="2"/>
      <c r="C594" s="2"/>
      <c r="D594" s="3"/>
      <c r="E594" s="3"/>
      <c r="F594" s="7"/>
      <c r="G594" s="97"/>
      <c r="H594" s="6"/>
      <c r="I594" s="10"/>
      <c r="J594" s="10"/>
      <c r="K594" s="10"/>
      <c r="L594" s="10"/>
      <c r="M594" s="10"/>
      <c r="N594" s="10"/>
      <c r="O594" s="10"/>
      <c r="P594" s="95"/>
      <c r="Q594" s="214"/>
      <c r="R594" s="43"/>
      <c r="S594" s="25"/>
      <c r="T594" s="25"/>
    </row>
    <row r="595" spans="1:20" ht="15.75" thickBot="1" x14ac:dyDescent="0.3">
      <c r="A595" s="28"/>
      <c r="B595" s="236" t="s">
        <v>275</v>
      </c>
      <c r="C595" s="237"/>
      <c r="D595" s="238" t="s">
        <v>142</v>
      </c>
      <c r="E595" s="238" t="s">
        <v>143</v>
      </c>
      <c r="F595" s="239" t="s">
        <v>197</v>
      </c>
      <c r="G595" s="240"/>
      <c r="H595" s="241" t="s">
        <v>198</v>
      </c>
      <c r="I595" s="242" t="s">
        <v>102</v>
      </c>
      <c r="J595" s="242" t="s">
        <v>88</v>
      </c>
      <c r="K595" s="242" t="s">
        <v>78</v>
      </c>
      <c r="L595" s="242" t="s">
        <v>199</v>
      </c>
      <c r="M595" s="242"/>
      <c r="N595" s="242"/>
      <c r="O595" s="243"/>
      <c r="P595" s="244" t="s">
        <v>195</v>
      </c>
      <c r="Q595" s="245" t="s">
        <v>196</v>
      </c>
      <c r="R595" s="43"/>
      <c r="S595" s="25"/>
      <c r="T595" s="25"/>
    </row>
    <row r="596" spans="1:20" ht="15.75" thickBot="1" x14ac:dyDescent="0.3">
      <c r="A596" s="28"/>
      <c r="B596" s="92" t="s">
        <v>1122</v>
      </c>
      <c r="C596" s="93" t="str">
        <f t="shared" ref="C596:C603" si="376">VLOOKUP(INT(MID(B596,2,LEN(B596)-4)),StyleInfo,8,FALSE)</f>
        <v>PR 3 W Speed Suit</v>
      </c>
      <c r="D596" s="94">
        <f t="shared" ref="D596:D603" si="377">VLOOKUP(INT(MID(B596,2,LEN(B596)-4)),StyleInfo,3,FALSE)</f>
        <v>225</v>
      </c>
      <c r="E596" s="94">
        <f t="shared" ref="E596:E603" si="378">VLOOKUP(INT(MID(B596,2,LEN(B596)-4)),StyleInfo,4,FALSE)</f>
        <v>450</v>
      </c>
      <c r="F596" s="93" t="str">
        <f t="shared" ref="F596:F603" si="379">VLOOKUP(B596,ColorLookup,10,FALSE)</f>
        <v>black</v>
      </c>
      <c r="G596" s="63"/>
      <c r="H596" s="67"/>
      <c r="I596" s="67"/>
      <c r="J596" s="67"/>
      <c r="K596" s="67"/>
      <c r="L596" s="67"/>
      <c r="M596" s="37"/>
      <c r="N596" s="37"/>
      <c r="O596" s="100"/>
      <c r="P596" s="192">
        <f t="shared" ref="P596:P603" si="380">SUM(G596:N596)</f>
        <v>0</v>
      </c>
      <c r="Q596" s="223">
        <f t="shared" ref="Q596:Q609" si="381">P596*D596</f>
        <v>0</v>
      </c>
      <c r="R596" s="43"/>
      <c r="S596" s="25"/>
      <c r="T596" s="25"/>
    </row>
    <row r="597" spans="1:20" x14ac:dyDescent="0.25">
      <c r="A597" s="28"/>
      <c r="B597" s="83" t="s">
        <v>548</v>
      </c>
      <c r="C597" s="81" t="str">
        <f t="shared" si="376"/>
        <v>Free Sanremo 3 W Suit Short Sleeve</v>
      </c>
      <c r="D597" s="84">
        <f t="shared" si="377"/>
        <v>150</v>
      </c>
      <c r="E597" s="84">
        <f t="shared" si="378"/>
        <v>300</v>
      </c>
      <c r="F597" s="81" t="str">
        <f t="shared" si="379"/>
        <v>white/black</v>
      </c>
      <c r="G597" s="85"/>
      <c r="H597" s="64"/>
      <c r="I597" s="64"/>
      <c r="J597" s="64"/>
      <c r="K597" s="64"/>
      <c r="L597" s="64"/>
      <c r="M597" s="31"/>
      <c r="N597" s="31"/>
      <c r="O597" s="98"/>
      <c r="P597" s="190">
        <f t="shared" si="380"/>
        <v>0</v>
      </c>
      <c r="Q597" s="220">
        <f t="shared" si="381"/>
        <v>0</v>
      </c>
      <c r="R597" s="43"/>
      <c r="S597" s="25"/>
      <c r="T597" s="25"/>
    </row>
    <row r="598" spans="1:20" s="24" customFormat="1" ht="12.75" x14ac:dyDescent="0.2">
      <c r="A598" s="28"/>
      <c r="B598" s="86" t="s">
        <v>1119</v>
      </c>
      <c r="C598" s="26" t="str">
        <f t="shared" si="376"/>
        <v>Free Sanremo 3 W Suit Short Sleeve</v>
      </c>
      <c r="D598" s="87">
        <f t="shared" si="377"/>
        <v>150</v>
      </c>
      <c r="E598" s="87">
        <f t="shared" si="378"/>
        <v>300</v>
      </c>
      <c r="F598" s="4" t="str">
        <f t="shared" si="379"/>
        <v>winter sky/silver moon-smoky gray</v>
      </c>
      <c r="G598" s="327"/>
      <c r="H598" s="65"/>
      <c r="I598" s="65"/>
      <c r="J598" s="65"/>
      <c r="K598" s="65"/>
      <c r="L598" s="65"/>
      <c r="M598" s="335"/>
      <c r="N598" s="335"/>
      <c r="O598" s="10"/>
      <c r="P598" s="188">
        <f t="shared" si="380"/>
        <v>0</v>
      </c>
      <c r="Q598" s="221">
        <f t="shared" si="381"/>
        <v>0</v>
      </c>
      <c r="R598" s="43"/>
    </row>
    <row r="599" spans="1:20" ht="15.75" thickBot="1" x14ac:dyDescent="0.3">
      <c r="A599" s="28"/>
      <c r="B599" s="88" t="s">
        <v>549</v>
      </c>
      <c r="C599" s="89" t="str">
        <f t="shared" si="376"/>
        <v>Free Sanremo 3 W Suit Short Sleeve</v>
      </c>
      <c r="D599" s="90">
        <f t="shared" si="377"/>
        <v>150</v>
      </c>
      <c r="E599" s="90">
        <f t="shared" si="378"/>
        <v>300</v>
      </c>
      <c r="F599" s="82" t="str">
        <f t="shared" si="379"/>
        <v>dark night shade/vivid orange-bright rose</v>
      </c>
      <c r="G599" s="91"/>
      <c r="H599" s="66"/>
      <c r="I599" s="66"/>
      <c r="J599" s="66"/>
      <c r="K599" s="66"/>
      <c r="L599" s="66"/>
      <c r="M599" s="32"/>
      <c r="N599" s="32"/>
      <c r="O599" s="99"/>
      <c r="P599" s="191">
        <f t="shared" si="380"/>
        <v>0</v>
      </c>
      <c r="Q599" s="222">
        <f t="shared" si="381"/>
        <v>0</v>
      </c>
      <c r="R599" s="43"/>
      <c r="S599" s="25"/>
      <c r="T599" s="25"/>
    </row>
    <row r="600" spans="1:20" x14ac:dyDescent="0.25">
      <c r="A600" s="28"/>
      <c r="B600" s="83" t="s">
        <v>551</v>
      </c>
      <c r="C600" s="81" t="str">
        <f t="shared" si="376"/>
        <v>Free Sanremo 3 W Suit Sleeveless</v>
      </c>
      <c r="D600" s="84">
        <f t="shared" si="377"/>
        <v>130</v>
      </c>
      <c r="E600" s="84">
        <f t="shared" si="378"/>
        <v>260</v>
      </c>
      <c r="F600" s="81" t="str">
        <f t="shared" si="379"/>
        <v>white/black</v>
      </c>
      <c r="G600" s="85"/>
      <c r="H600" s="64"/>
      <c r="I600" s="64"/>
      <c r="J600" s="64"/>
      <c r="K600" s="64"/>
      <c r="L600" s="64"/>
      <c r="M600" s="31"/>
      <c r="N600" s="31"/>
      <c r="O600" s="98"/>
      <c r="P600" s="190">
        <f t="shared" si="380"/>
        <v>0</v>
      </c>
      <c r="Q600" s="220">
        <f t="shared" si="381"/>
        <v>0</v>
      </c>
      <c r="R600" s="43"/>
      <c r="S600" s="25"/>
      <c r="T600" s="25"/>
    </row>
    <row r="601" spans="1:20" x14ac:dyDescent="0.25">
      <c r="A601" s="28"/>
      <c r="B601" s="86" t="s">
        <v>1120</v>
      </c>
      <c r="C601" s="26" t="str">
        <f t="shared" si="376"/>
        <v>Free Sanremo 3 W Suit Sleeveless</v>
      </c>
      <c r="D601" s="87">
        <f t="shared" si="377"/>
        <v>130</v>
      </c>
      <c r="E601" s="87">
        <f t="shared" si="378"/>
        <v>260</v>
      </c>
      <c r="F601" s="4" t="str">
        <f t="shared" si="379"/>
        <v>winter sky/silver moon-smoky gray</v>
      </c>
      <c r="G601" s="327"/>
      <c r="H601" s="65"/>
      <c r="I601" s="65"/>
      <c r="J601" s="65"/>
      <c r="K601" s="65"/>
      <c r="L601" s="65"/>
      <c r="M601" s="335"/>
      <c r="N601" s="335"/>
      <c r="O601" s="10"/>
      <c r="P601" s="188">
        <f t="shared" si="380"/>
        <v>0</v>
      </c>
      <c r="Q601" s="221">
        <f t="shared" si="381"/>
        <v>0</v>
      </c>
      <c r="R601" s="43"/>
      <c r="S601" s="25"/>
      <c r="T601" s="25"/>
    </row>
    <row r="602" spans="1:20" ht="15.75" thickBot="1" x14ac:dyDescent="0.3">
      <c r="A602" s="28"/>
      <c r="B602" s="88" t="s">
        <v>552</v>
      </c>
      <c r="C602" s="89" t="str">
        <f t="shared" si="376"/>
        <v>Free Sanremo 3 W Suit Sleeveless</v>
      </c>
      <c r="D602" s="90">
        <f t="shared" si="377"/>
        <v>130</v>
      </c>
      <c r="E602" s="90">
        <f t="shared" si="378"/>
        <v>260</v>
      </c>
      <c r="F602" s="82" t="str">
        <f t="shared" si="379"/>
        <v>dark night shade/vivid orange-bright rose</v>
      </c>
      <c r="G602" s="91"/>
      <c r="H602" s="66"/>
      <c r="I602" s="66"/>
      <c r="J602" s="66"/>
      <c r="K602" s="66"/>
      <c r="L602" s="66"/>
      <c r="M602" s="32"/>
      <c r="N602" s="32"/>
      <c r="O602" s="99"/>
      <c r="P602" s="191">
        <f t="shared" si="380"/>
        <v>0</v>
      </c>
      <c r="Q602" s="222">
        <f t="shared" si="381"/>
        <v>0</v>
      </c>
      <c r="R602" s="43"/>
      <c r="S602" s="25"/>
      <c r="T602" s="25"/>
    </row>
    <row r="603" spans="1:20" x14ac:dyDescent="0.25">
      <c r="A603" s="28"/>
      <c r="B603" s="83" t="s">
        <v>535</v>
      </c>
      <c r="C603" s="81" t="str">
        <f t="shared" si="376"/>
        <v>Core Tri W Suit Short Sleeve</v>
      </c>
      <c r="D603" s="84">
        <f t="shared" si="377"/>
        <v>100</v>
      </c>
      <c r="E603" s="84">
        <f t="shared" si="378"/>
        <v>200</v>
      </c>
      <c r="F603" s="81" t="str">
        <f t="shared" si="379"/>
        <v>black</v>
      </c>
      <c r="G603" s="85"/>
      <c r="H603" s="64"/>
      <c r="I603" s="64"/>
      <c r="J603" s="64"/>
      <c r="K603" s="64"/>
      <c r="L603" s="64"/>
      <c r="M603" s="31"/>
      <c r="N603" s="31"/>
      <c r="O603" s="98"/>
      <c r="P603" s="190">
        <f t="shared" si="380"/>
        <v>0</v>
      </c>
      <c r="Q603" s="220">
        <f t="shared" si="381"/>
        <v>0</v>
      </c>
      <c r="R603" s="43"/>
      <c r="S603" s="25"/>
      <c r="T603" s="25"/>
    </row>
    <row r="604" spans="1:20" ht="15.75" thickBot="1" x14ac:dyDescent="0.3">
      <c r="A604" s="28"/>
      <c r="B604" s="88" t="s">
        <v>536</v>
      </c>
      <c r="C604" s="89" t="str">
        <f t="shared" ref="C604" si="382">VLOOKUP(INT(MID(B604,2,LEN(B604)-4)),StyleInfo,8,FALSE)</f>
        <v>Core Tri W Suit Short Sleeve</v>
      </c>
      <c r="D604" s="90">
        <f t="shared" ref="D604" si="383">VLOOKUP(INT(MID(B604,2,LEN(B604)-4)),StyleInfo,3,FALSE)</f>
        <v>100</v>
      </c>
      <c r="E604" s="90">
        <f t="shared" ref="E604" si="384">VLOOKUP(INT(MID(B604,2,LEN(B604)-4)),StyleInfo,4,FALSE)</f>
        <v>200</v>
      </c>
      <c r="F604" s="82" t="str">
        <f t="shared" ref="F604" si="385">VLOOKUP(B604,ColorLookup,10,FALSE)</f>
        <v>belgian blue/bright rose</v>
      </c>
      <c r="G604" s="91"/>
      <c r="H604" s="66"/>
      <c r="I604" s="66"/>
      <c r="J604" s="66"/>
      <c r="K604" s="66"/>
      <c r="L604" s="66"/>
      <c r="M604" s="32"/>
      <c r="N604" s="32"/>
      <c r="O604" s="99"/>
      <c r="P604" s="191">
        <f t="shared" ref="P604" si="386">SUM(G604:N604)</f>
        <v>0</v>
      </c>
      <c r="Q604" s="222">
        <f t="shared" si="381"/>
        <v>0</v>
      </c>
      <c r="R604" s="43"/>
      <c r="S604" s="25"/>
      <c r="T604" s="25"/>
    </row>
    <row r="605" spans="1:20" x14ac:dyDescent="0.25">
      <c r="A605" s="28"/>
      <c r="B605" s="83" t="s">
        <v>1121</v>
      </c>
      <c r="C605" s="81" t="str">
        <f t="shared" ref="C605:C606" si="387">VLOOKUP(INT(MID(B605,2,LEN(B605)-4)),StyleInfo,8,FALSE)</f>
        <v>Free Speed 3 W Race Top</v>
      </c>
      <c r="D605" s="84">
        <f t="shared" ref="D605:D606" si="388">VLOOKUP(INT(MID(B605,2,LEN(B605)-4)),StyleInfo,3,FALSE)</f>
        <v>105</v>
      </c>
      <c r="E605" s="84">
        <f t="shared" ref="E605:E606" si="389">VLOOKUP(INT(MID(B605,2,LEN(B605)-4)),StyleInfo,4,FALSE)</f>
        <v>210</v>
      </c>
      <c r="F605" s="81" t="str">
        <f t="shared" ref="F605:F606" si="390">VLOOKUP(B605,ColorLookup,10,FALSE)</f>
        <v>winter sky/silver moon</v>
      </c>
      <c r="G605" s="85"/>
      <c r="H605" s="64"/>
      <c r="I605" s="64"/>
      <c r="J605" s="64"/>
      <c r="K605" s="64"/>
      <c r="L605" s="64"/>
      <c r="M605" s="31"/>
      <c r="N605" s="31"/>
      <c r="O605" s="98"/>
      <c r="P605" s="190">
        <f t="shared" ref="P605:P606" si="391">SUM(G605:N605)</f>
        <v>0</v>
      </c>
      <c r="Q605" s="220">
        <f t="shared" si="381"/>
        <v>0</v>
      </c>
      <c r="R605" s="43"/>
      <c r="S605" s="25"/>
      <c r="T605" s="25"/>
    </row>
    <row r="606" spans="1:20" ht="15.75" thickBot="1" x14ac:dyDescent="0.3">
      <c r="A606" s="28"/>
      <c r="B606" s="88" t="s">
        <v>555</v>
      </c>
      <c r="C606" s="89" t="str">
        <f t="shared" si="387"/>
        <v>Free Speed 3 W Race Top</v>
      </c>
      <c r="D606" s="90">
        <f t="shared" si="388"/>
        <v>105</v>
      </c>
      <c r="E606" s="90">
        <f t="shared" si="389"/>
        <v>210</v>
      </c>
      <c r="F606" s="82" t="str">
        <f t="shared" si="390"/>
        <v>dark night shade/vivid orange-bright rose</v>
      </c>
      <c r="G606" s="91"/>
      <c r="H606" s="66"/>
      <c r="I606" s="66"/>
      <c r="J606" s="66"/>
      <c r="K606" s="66"/>
      <c r="L606" s="66"/>
      <c r="M606" s="32"/>
      <c r="N606" s="32"/>
      <c r="O606" s="99"/>
      <c r="P606" s="191">
        <f t="shared" si="391"/>
        <v>0</v>
      </c>
      <c r="Q606" s="222">
        <f t="shared" si="381"/>
        <v>0</v>
      </c>
      <c r="R606" s="43"/>
      <c r="S606" s="25"/>
      <c r="T606" s="25"/>
    </row>
    <row r="607" spans="1:20" x14ac:dyDescent="0.25">
      <c r="A607" s="28"/>
      <c r="B607" s="83" t="s">
        <v>557</v>
      </c>
      <c r="C607" s="81" t="str">
        <f>VLOOKUP(INT(MID(B607,2,LEN(B607)-4)),StyleInfo,8,FALSE)</f>
        <v>Free Speed 3 W Top</v>
      </c>
      <c r="D607" s="84">
        <f>VLOOKUP(INT(MID(B607,2,LEN(B607)-4)),StyleInfo,3,FALSE)</f>
        <v>90</v>
      </c>
      <c r="E607" s="84">
        <f>VLOOKUP(INT(MID(B607,2,LEN(B607)-4)),StyleInfo,4,FALSE)</f>
        <v>180</v>
      </c>
      <c r="F607" s="81" t="str">
        <f>VLOOKUP(B607,ColorLookup,10,FALSE)</f>
        <v>black</v>
      </c>
      <c r="G607" s="85"/>
      <c r="H607" s="64"/>
      <c r="I607" s="64"/>
      <c r="J607" s="64"/>
      <c r="K607" s="64"/>
      <c r="L607" s="64"/>
      <c r="M607" s="31"/>
      <c r="N607" s="31"/>
      <c r="O607" s="98"/>
      <c r="P607" s="190">
        <f>SUM(G607:N607)</f>
        <v>0</v>
      </c>
      <c r="Q607" s="220">
        <f t="shared" si="381"/>
        <v>0</v>
      </c>
      <c r="R607" s="43"/>
      <c r="S607" s="25"/>
      <c r="T607" s="25"/>
    </row>
    <row r="608" spans="1:20" s="24" customFormat="1" ht="13.5" thickBot="1" x14ac:dyDescent="0.25">
      <c r="A608" s="28"/>
      <c r="B608" s="88" t="s">
        <v>558</v>
      </c>
      <c r="C608" s="89" t="str">
        <f>VLOOKUP(INT(MID(B608,2,LEN(B608)-4)),StyleInfo,8,FALSE)</f>
        <v>Free Speed 3 W Top</v>
      </c>
      <c r="D608" s="90">
        <f>VLOOKUP(INT(MID(B608,2,LEN(B608)-4)),StyleInfo,3,FALSE)</f>
        <v>90</v>
      </c>
      <c r="E608" s="90">
        <f>VLOOKUP(INT(MID(B608,2,LEN(B608)-4)),StyleInfo,4,FALSE)</f>
        <v>180</v>
      </c>
      <c r="F608" s="82" t="str">
        <f>VLOOKUP(B608,ColorLookup,10,FALSE)</f>
        <v>dark night shade/vivid orange-bright rose</v>
      </c>
      <c r="G608" s="91"/>
      <c r="H608" s="66"/>
      <c r="I608" s="66"/>
      <c r="J608" s="66"/>
      <c r="K608" s="66"/>
      <c r="L608" s="66"/>
      <c r="M608" s="32"/>
      <c r="N608" s="32"/>
      <c r="O608" s="99"/>
      <c r="P608" s="191">
        <f>SUM(G608:N608)</f>
        <v>0</v>
      </c>
      <c r="Q608" s="222">
        <f t="shared" si="381"/>
        <v>0</v>
      </c>
      <c r="R608" s="43"/>
    </row>
    <row r="609" spans="1:20" ht="15.75" thickBot="1" x14ac:dyDescent="0.3">
      <c r="A609" s="28"/>
      <c r="B609" s="92" t="s">
        <v>560</v>
      </c>
      <c r="C609" s="93" t="str">
        <f t="shared" ref="C609" si="392">VLOOKUP(INT(MID(B609,2,LEN(B609)-4)),StyleInfo,8,FALSE)</f>
        <v>Tri W Short</v>
      </c>
      <c r="D609" s="94">
        <f t="shared" ref="D609" si="393">VLOOKUP(INT(MID(B609,2,LEN(B609)-4)),StyleInfo,3,FALSE)</f>
        <v>70</v>
      </c>
      <c r="E609" s="94">
        <f t="shared" ref="E609" si="394">VLOOKUP(INT(MID(B609,2,LEN(B609)-4)),StyleInfo,4,FALSE)</f>
        <v>140</v>
      </c>
      <c r="F609" s="93" t="str">
        <f t="shared" ref="F609" si="395">VLOOKUP(B609,ColorLookup,10,FALSE)</f>
        <v>black</v>
      </c>
      <c r="G609" s="63"/>
      <c r="H609" s="67"/>
      <c r="I609" s="67"/>
      <c r="J609" s="67"/>
      <c r="K609" s="67"/>
      <c r="L609" s="67"/>
      <c r="M609" s="37"/>
      <c r="N609" s="37"/>
      <c r="O609" s="100"/>
      <c r="P609" s="192">
        <f t="shared" ref="P609" si="396">SUM(G609:N609)</f>
        <v>0</v>
      </c>
      <c r="Q609" s="223">
        <f t="shared" si="381"/>
        <v>0</v>
      </c>
      <c r="R609" s="43"/>
      <c r="S609" s="25"/>
      <c r="T609" s="25"/>
    </row>
    <row r="610" spans="1:20" ht="15.75" thickBot="1" x14ac:dyDescent="0.3">
      <c r="A610" s="28"/>
      <c r="B610" s="92" t="s">
        <v>268</v>
      </c>
      <c r="C610" s="93" t="str">
        <f>VLOOKUP(INT(MID(B610,2,LEN(B610)-4)),StyleInfo,8,FALSE)</f>
        <v>Core Drill W Short</v>
      </c>
      <c r="D610" s="94">
        <f>VLOOKUP(INT(MID(B610,2,LEN(B610)-4)),StyleInfo,3,FALSE)</f>
        <v>50</v>
      </c>
      <c r="E610" s="94">
        <f>VLOOKUP(INT(MID(B610,2,LEN(B610)-4)),StyleInfo,4,FALSE)</f>
        <v>100</v>
      </c>
      <c r="F610" s="93" t="str">
        <f>VLOOKUP(B610,ColorLookup,10,FALSE)</f>
        <v>black</v>
      </c>
      <c r="G610" s="63"/>
      <c r="H610" s="67"/>
      <c r="I610" s="67"/>
      <c r="J610" s="67"/>
      <c r="K610" s="67"/>
      <c r="L610" s="67"/>
      <c r="M610" s="37"/>
      <c r="N610" s="37"/>
      <c r="O610" s="100"/>
      <c r="P610" s="192">
        <f>SUM(G610:N610)</f>
        <v>0</v>
      </c>
      <c r="Q610" s="223">
        <f t="shared" ref="Q610" si="397">P610*D610</f>
        <v>0</v>
      </c>
      <c r="R610" s="43"/>
      <c r="S610" s="25"/>
      <c r="T610" s="25"/>
    </row>
    <row r="611" spans="1:20" ht="15.75" thickBot="1" x14ac:dyDescent="0.3">
      <c r="A611" s="28"/>
      <c r="B611" s="259" t="s">
        <v>561</v>
      </c>
      <c r="C611" s="260"/>
      <c r="D611" s="261"/>
      <c r="E611" s="261"/>
      <c r="F611" s="262"/>
      <c r="G611" s="263"/>
      <c r="H611" s="264"/>
      <c r="I611" s="265"/>
      <c r="J611" s="265"/>
      <c r="K611" s="265"/>
      <c r="L611" s="265"/>
      <c r="M611" s="265"/>
      <c r="N611" s="265"/>
      <c r="O611" s="266"/>
      <c r="P611" s="267">
        <f>SUM(P610:P610)</f>
        <v>0</v>
      </c>
      <c r="Q611" s="268">
        <f>SUM(Q596:Q610)</f>
        <v>0</v>
      </c>
      <c r="R611" s="43"/>
      <c r="S611" s="25"/>
      <c r="T611" s="25"/>
    </row>
    <row r="612" spans="1:20" ht="15.75" thickBot="1" x14ac:dyDescent="0.3">
      <c r="A612" s="2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203"/>
      <c r="Q612" s="233"/>
      <c r="R612" s="43"/>
      <c r="S612" s="25"/>
      <c r="T612" s="25"/>
    </row>
    <row r="613" spans="1:20" ht="15.75" thickBot="1" x14ac:dyDescent="0.3">
      <c r="A613" s="28"/>
      <c r="B613" s="351" t="s">
        <v>273</v>
      </c>
      <c r="C613" s="179"/>
      <c r="D613" s="179"/>
      <c r="E613" s="179"/>
      <c r="F613" s="179"/>
      <c r="G613" s="189"/>
      <c r="H613" s="180"/>
      <c r="I613" s="181" t="s">
        <v>102</v>
      </c>
      <c r="J613" s="181" t="s">
        <v>88</v>
      </c>
      <c r="K613" s="181" t="s">
        <v>78</v>
      </c>
      <c r="L613" s="181" t="s">
        <v>199</v>
      </c>
      <c r="M613" s="181" t="s">
        <v>200</v>
      </c>
      <c r="N613" s="181"/>
      <c r="O613" s="183"/>
      <c r="P613" s="352" t="s">
        <v>195</v>
      </c>
      <c r="Q613" s="353" t="s">
        <v>196</v>
      </c>
      <c r="R613" s="43"/>
      <c r="S613" s="25"/>
      <c r="T613" s="25"/>
    </row>
    <row r="614" spans="1:20" ht="15.75" thickBot="1" x14ac:dyDescent="0.3">
      <c r="A614" s="28"/>
      <c r="B614" s="92" t="s">
        <v>1124</v>
      </c>
      <c r="C614" s="93" t="str">
        <f>VLOOKUP(INT(MID(B614,2,LEN(B614)-4)),StyleInfo,8,FALSE)</f>
        <v>PR Leg Sleeves</v>
      </c>
      <c r="D614" s="94">
        <f>VLOOKUP(INT(MID(B614,2,LEN(B614)-4)),StyleInfo,3,FALSE)</f>
        <v>42.5</v>
      </c>
      <c r="E614" s="94">
        <f>VLOOKUP(INT(MID(B614,2,LEN(B614)-4)),StyleInfo,4,FALSE)</f>
        <v>85</v>
      </c>
      <c r="F614" s="93" t="str">
        <f>VLOOKUP(B614,ColorLookup,10,FALSE)</f>
        <v>white/black</v>
      </c>
      <c r="G614" s="14"/>
      <c r="H614" s="37"/>
      <c r="I614" s="23"/>
      <c r="J614" s="12"/>
      <c r="K614" s="12"/>
      <c r="L614" s="12"/>
      <c r="M614" s="12"/>
      <c r="N614" s="36"/>
      <c r="O614" s="100"/>
      <c r="P614" s="192">
        <f>SUM(G614:N614)</f>
        <v>0</v>
      </c>
      <c r="Q614" s="223">
        <f>P614*D614</f>
        <v>0</v>
      </c>
      <c r="R614" s="43"/>
      <c r="S614" s="25"/>
      <c r="T614" s="25"/>
    </row>
    <row r="615" spans="1:20" x14ac:dyDescent="0.25">
      <c r="A615" s="28"/>
      <c r="B615" s="83" t="s">
        <v>249</v>
      </c>
      <c r="C615" s="81" t="str">
        <f>VLOOKUP(INT(MID(B615,2,LEN(B615)-4)),StyleInfo,8,FALSE)</f>
        <v>Fast Legs Sleeves</v>
      </c>
      <c r="D615" s="84">
        <f>VLOOKUP(INT(MID(B615,2,LEN(B615)-4)),StyleInfo,3,FALSE)</f>
        <v>27.5</v>
      </c>
      <c r="E615" s="84">
        <f>VLOOKUP(INT(MID(B615,2,LEN(B615)-4)),StyleInfo,4,FALSE)</f>
        <v>55</v>
      </c>
      <c r="F615" s="81" t="str">
        <f>VLOOKUP(B615,ColorLookup,10,FALSE)</f>
        <v>black</v>
      </c>
      <c r="G615" s="85"/>
      <c r="H615" s="31"/>
      <c r="I615" s="22"/>
      <c r="J615" s="9"/>
      <c r="K615" s="9"/>
      <c r="L615" s="9"/>
      <c r="M615" s="9"/>
      <c r="N615" s="17"/>
      <c r="O615" s="98"/>
      <c r="P615" s="190">
        <f>SUM(G615:N615)</f>
        <v>0</v>
      </c>
      <c r="Q615" s="220">
        <f>P615*D615</f>
        <v>0</v>
      </c>
      <c r="R615" s="43"/>
      <c r="S615" s="25"/>
      <c r="T615" s="25"/>
    </row>
    <row r="616" spans="1:20" ht="15.75" thickBot="1" x14ac:dyDescent="0.3">
      <c r="A616" s="28"/>
      <c r="B616" s="86" t="s">
        <v>1123</v>
      </c>
      <c r="C616" s="26" t="str">
        <f>VLOOKUP(INT(MID(B616,2,LEN(B616)-4)),StyleInfo,8,FALSE)</f>
        <v>Fast Legs Sleeves</v>
      </c>
      <c r="D616" s="87">
        <f>VLOOKUP(INT(MID(B616,2,LEN(B616)-4)),StyleInfo,3,FALSE)</f>
        <v>27.5</v>
      </c>
      <c r="E616" s="87">
        <f>VLOOKUP(INT(MID(B616,2,LEN(B616)-4)),StyleInfo,4,FALSE)</f>
        <v>55</v>
      </c>
      <c r="F616" s="4" t="str">
        <f>VLOOKUP(B616,ColorLookup,10,FALSE)</f>
        <v>white/black</v>
      </c>
      <c r="G616" s="327"/>
      <c r="H616" s="335"/>
      <c r="I616" s="354"/>
      <c r="J616" s="187"/>
      <c r="K616" s="187"/>
      <c r="L616" s="187"/>
      <c r="M616" s="187"/>
      <c r="N616" s="19"/>
      <c r="O616" s="10"/>
      <c r="P616" s="188">
        <f>SUM(G616:N616)</f>
        <v>0</v>
      </c>
      <c r="Q616" s="221">
        <f>P616*D616</f>
        <v>0</v>
      </c>
      <c r="R616" s="43"/>
      <c r="S616" s="25"/>
      <c r="T616" s="25"/>
    </row>
    <row r="617" spans="1:20" ht="15.75" thickBot="1" x14ac:dyDescent="0.3">
      <c r="A617" s="28"/>
      <c r="B617" s="269" t="s">
        <v>565</v>
      </c>
      <c r="C617" s="270"/>
      <c r="D617" s="271"/>
      <c r="E617" s="271"/>
      <c r="F617" s="272"/>
      <c r="G617" s="273"/>
      <c r="H617" s="274"/>
      <c r="I617" s="275"/>
      <c r="J617" s="275"/>
      <c r="K617" s="275"/>
      <c r="L617" s="275"/>
      <c r="M617" s="275"/>
      <c r="N617" s="275"/>
      <c r="O617" s="276"/>
      <c r="P617" s="277">
        <f>SUM(P615:P616)</f>
        <v>0</v>
      </c>
      <c r="Q617" s="278">
        <f>SUM(Q614:Q616)</f>
        <v>0</v>
      </c>
      <c r="R617" s="43"/>
      <c r="S617" s="25"/>
      <c r="T617" s="25"/>
    </row>
    <row r="618" spans="1:20" ht="15.75" thickBot="1" x14ac:dyDescent="0.3">
      <c r="A618" s="28"/>
      <c r="B618" s="2"/>
      <c r="C618" s="2"/>
      <c r="D618" s="3"/>
      <c r="E618" s="3"/>
      <c r="F618" s="2"/>
      <c r="G618" s="95"/>
      <c r="H618" s="33"/>
      <c r="I618" s="19"/>
      <c r="J618" s="19"/>
      <c r="K618" s="19"/>
      <c r="L618" s="19"/>
      <c r="M618" s="19"/>
      <c r="N618" s="19"/>
      <c r="O618" s="10"/>
      <c r="P618" s="95"/>
      <c r="Q618" s="214"/>
      <c r="R618" s="43"/>
      <c r="S618" s="25"/>
      <c r="T618" s="25"/>
    </row>
    <row r="619" spans="1:20" ht="15.75" thickBot="1" x14ac:dyDescent="0.3">
      <c r="A619" s="28"/>
      <c r="B619" s="175" t="s">
        <v>174</v>
      </c>
      <c r="C619" s="176"/>
      <c r="D619" s="177" t="s">
        <v>142</v>
      </c>
      <c r="E619" s="177" t="s">
        <v>143</v>
      </c>
      <c r="F619" s="178" t="s">
        <v>197</v>
      </c>
      <c r="G619" s="189"/>
      <c r="H619" s="180"/>
      <c r="I619" s="181"/>
      <c r="J619" s="181"/>
      <c r="K619" s="181" t="s">
        <v>226</v>
      </c>
      <c r="L619" s="181"/>
      <c r="M619" s="181"/>
      <c r="N619" s="181"/>
      <c r="O619" s="183"/>
      <c r="P619" s="202" t="s">
        <v>195</v>
      </c>
      <c r="Q619" s="231" t="s">
        <v>196</v>
      </c>
      <c r="R619" s="43"/>
      <c r="S619" s="25"/>
      <c r="T619" s="25"/>
    </row>
    <row r="620" spans="1:20" x14ac:dyDescent="0.25">
      <c r="A620" s="28"/>
      <c r="B620" s="83" t="s">
        <v>1145</v>
      </c>
      <c r="C620" s="81" t="str">
        <f t="shared" ref="C620:C625" si="398">VLOOKUP(INT(MID(B620,2,LEN(B620)-4)),StyleInfo,8,FALSE)</f>
        <v>Castelli Logo Water Bottle</v>
      </c>
      <c r="D620" s="84">
        <f t="shared" ref="D620:D625" si="399">VLOOKUP(INT(MID(B620,2,LEN(B620)-4)),StyleInfo,3,FALSE)</f>
        <v>6</v>
      </c>
      <c r="E620" s="84">
        <f t="shared" ref="E620:E625" si="400">VLOOKUP(INT(MID(B620,2,LEN(B620)-4)),StyleInfo,4,FALSE)</f>
        <v>12</v>
      </c>
      <c r="F620" s="81" t="str">
        <f t="shared" ref="F620:F625" si="401">VLOOKUP(B620,ColorLookup,10,FALSE)</f>
        <v>white</v>
      </c>
      <c r="G620" s="85"/>
      <c r="H620" s="68"/>
      <c r="I620" s="31"/>
      <c r="J620" s="17"/>
      <c r="K620" s="8"/>
      <c r="L620" s="17"/>
      <c r="M620" s="17"/>
      <c r="N620" s="17"/>
      <c r="O620" s="98"/>
      <c r="P620" s="190">
        <f t="shared" ref="P620:P625" si="402">SUM(G620:N620)</f>
        <v>0</v>
      </c>
      <c r="Q620" s="220">
        <f t="shared" ref="Q620:Q625" si="403">P620*D620</f>
        <v>0</v>
      </c>
      <c r="R620" s="43"/>
      <c r="S620" s="25"/>
      <c r="T620" s="25"/>
    </row>
    <row r="621" spans="1:20" ht="15.75" thickBot="1" x14ac:dyDescent="0.3">
      <c r="A621" s="28"/>
      <c r="B621" s="88" t="s">
        <v>1146</v>
      </c>
      <c r="C621" s="89" t="str">
        <f t="shared" si="398"/>
        <v>Castelli Logo Water Bottle</v>
      </c>
      <c r="D621" s="90">
        <f t="shared" si="399"/>
        <v>6</v>
      </c>
      <c r="E621" s="90">
        <f t="shared" si="400"/>
        <v>12</v>
      </c>
      <c r="F621" s="82" t="str">
        <f t="shared" si="401"/>
        <v>black</v>
      </c>
      <c r="G621" s="91"/>
      <c r="H621" s="69"/>
      <c r="I621" s="32"/>
      <c r="J621" s="18"/>
      <c r="K621" s="11"/>
      <c r="L621" s="18"/>
      <c r="M621" s="18"/>
      <c r="N621" s="18"/>
      <c r="O621" s="99"/>
      <c r="P621" s="191">
        <f t="shared" si="402"/>
        <v>0</v>
      </c>
      <c r="Q621" s="222">
        <f t="shared" si="403"/>
        <v>0</v>
      </c>
      <c r="R621" s="43"/>
      <c r="S621" s="25"/>
      <c r="T621" s="25"/>
    </row>
    <row r="622" spans="1:20" x14ac:dyDescent="0.25">
      <c r="A622" s="28"/>
      <c r="B622" s="83" t="s">
        <v>1147</v>
      </c>
      <c r="C622" s="81" t="str">
        <f t="shared" si="398"/>
        <v>Castelli Cloud Water Bottle</v>
      </c>
      <c r="D622" s="84">
        <f t="shared" si="399"/>
        <v>6</v>
      </c>
      <c r="E622" s="84">
        <f t="shared" si="400"/>
        <v>12</v>
      </c>
      <c r="F622" s="81" t="str">
        <f t="shared" si="401"/>
        <v>black</v>
      </c>
      <c r="G622" s="85"/>
      <c r="H622" s="68"/>
      <c r="I622" s="31"/>
      <c r="J622" s="17"/>
      <c r="K622" s="8"/>
      <c r="L622" s="17"/>
      <c r="M622" s="17"/>
      <c r="N622" s="17"/>
      <c r="O622" s="98"/>
      <c r="P622" s="190">
        <f t="shared" si="402"/>
        <v>0</v>
      </c>
      <c r="Q622" s="220">
        <f t="shared" si="403"/>
        <v>0</v>
      </c>
      <c r="R622" s="43"/>
      <c r="S622" s="25"/>
      <c r="T622" s="25"/>
    </row>
    <row r="623" spans="1:20" s="74" customFormat="1" ht="15.75" thickBot="1" x14ac:dyDescent="0.3">
      <c r="A623" s="149"/>
      <c r="B623" s="88" t="s">
        <v>1148</v>
      </c>
      <c r="C623" s="89" t="str">
        <f t="shared" si="398"/>
        <v>Castelli Cloud Water Bottle</v>
      </c>
      <c r="D623" s="90">
        <f t="shared" si="399"/>
        <v>6</v>
      </c>
      <c r="E623" s="90">
        <f t="shared" si="400"/>
        <v>12</v>
      </c>
      <c r="F623" s="82" t="str">
        <f t="shared" si="401"/>
        <v>smoky gray</v>
      </c>
      <c r="G623" s="91"/>
      <c r="H623" s="69"/>
      <c r="I623" s="32"/>
      <c r="J623" s="18"/>
      <c r="K623" s="11"/>
      <c r="L623" s="18"/>
      <c r="M623" s="18"/>
      <c r="N623" s="18"/>
      <c r="O623" s="99"/>
      <c r="P623" s="191">
        <f t="shared" si="402"/>
        <v>0</v>
      </c>
      <c r="Q623" s="222">
        <f t="shared" si="403"/>
        <v>0</v>
      </c>
      <c r="R623" s="148"/>
    </row>
    <row r="624" spans="1:20" ht="15.75" thickBot="1" x14ac:dyDescent="0.3">
      <c r="A624" s="28"/>
      <c r="B624" s="88" t="s">
        <v>2</v>
      </c>
      <c r="C624" s="82" t="str">
        <f t="shared" si="398"/>
        <v>Undersaddle Mini</v>
      </c>
      <c r="D624" s="96">
        <f t="shared" si="399"/>
        <v>25</v>
      </c>
      <c r="E624" s="96">
        <f t="shared" si="400"/>
        <v>50</v>
      </c>
      <c r="F624" s="82" t="str">
        <f t="shared" si="401"/>
        <v>black</v>
      </c>
      <c r="G624" s="91"/>
      <c r="H624" s="69"/>
      <c r="I624" s="32"/>
      <c r="J624" s="18"/>
      <c r="K624" s="216"/>
      <c r="L624" s="18"/>
      <c r="M624" s="18"/>
      <c r="N624" s="18"/>
      <c r="O624" s="99"/>
      <c r="P624" s="191">
        <f t="shared" si="402"/>
        <v>0</v>
      </c>
      <c r="Q624" s="222">
        <f t="shared" si="403"/>
        <v>0</v>
      </c>
      <c r="R624" s="43"/>
      <c r="S624" s="25"/>
      <c r="T624" s="25"/>
    </row>
    <row r="625" spans="1:20" ht="15.75" thickBot="1" x14ac:dyDescent="0.3">
      <c r="A625" s="28"/>
      <c r="B625" s="92" t="s">
        <v>3</v>
      </c>
      <c r="C625" s="93" t="str">
        <f t="shared" si="398"/>
        <v>Undersaddle  XL</v>
      </c>
      <c r="D625" s="94">
        <f t="shared" si="399"/>
        <v>30</v>
      </c>
      <c r="E625" s="94">
        <f t="shared" si="400"/>
        <v>60</v>
      </c>
      <c r="F625" s="93" t="str">
        <f t="shared" si="401"/>
        <v>black</v>
      </c>
      <c r="G625" s="63"/>
      <c r="H625" s="70"/>
      <c r="I625" s="37"/>
      <c r="J625" s="36"/>
      <c r="K625" s="13"/>
      <c r="L625" s="36"/>
      <c r="M625" s="36"/>
      <c r="N625" s="36"/>
      <c r="O625" s="100"/>
      <c r="P625" s="192">
        <f t="shared" si="402"/>
        <v>0</v>
      </c>
      <c r="Q625" s="223">
        <f t="shared" si="403"/>
        <v>0</v>
      </c>
      <c r="R625" s="43"/>
      <c r="S625" s="25"/>
      <c r="T625" s="25"/>
    </row>
    <row r="626" spans="1:20" ht="15.75" thickBot="1" x14ac:dyDescent="0.3">
      <c r="A626" s="28"/>
      <c r="B626" s="259" t="s">
        <v>564</v>
      </c>
      <c r="C626" s="260"/>
      <c r="D626" s="261"/>
      <c r="E626" s="261"/>
      <c r="F626" s="262"/>
      <c r="G626" s="263"/>
      <c r="H626" s="264"/>
      <c r="I626" s="265"/>
      <c r="J626" s="265"/>
      <c r="K626" s="265"/>
      <c r="L626" s="265"/>
      <c r="M626" s="265"/>
      <c r="N626" s="265"/>
      <c r="O626" s="266"/>
      <c r="P626" s="267">
        <f>SUM(P620:P625)</f>
        <v>0</v>
      </c>
      <c r="Q626" s="268">
        <f>SUM(Q620:Q625)</f>
        <v>0</v>
      </c>
      <c r="R626" s="43"/>
      <c r="S626" s="25"/>
      <c r="T626" s="25"/>
    </row>
    <row r="627" spans="1:20" x14ac:dyDescent="0.2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04"/>
      <c r="Q627" s="234"/>
      <c r="R627" s="43"/>
      <c r="S627" s="25"/>
      <c r="T627" s="25"/>
    </row>
    <row r="628" spans="1:20" x14ac:dyDescent="0.25">
      <c r="A628" s="26"/>
      <c r="B628" s="74"/>
      <c r="C628" s="74"/>
      <c r="D628" s="74"/>
      <c r="E628" s="74"/>
      <c r="F628" s="74"/>
      <c r="G628" s="75"/>
      <c r="H628" s="74"/>
      <c r="I628" s="74"/>
      <c r="J628" s="74"/>
      <c r="K628" s="74"/>
      <c r="L628" s="74"/>
      <c r="M628" s="74"/>
      <c r="N628" s="74"/>
      <c r="O628" s="205"/>
      <c r="P628" s="235"/>
      <c r="Q628" s="25"/>
      <c r="R628" s="25"/>
    </row>
    <row r="629" spans="1:20" x14ac:dyDescent="0.25">
      <c r="A629" s="26"/>
      <c r="B629" s="74"/>
      <c r="C629" s="74"/>
      <c r="D629" s="74"/>
      <c r="E629" s="74"/>
      <c r="F629" s="74"/>
      <c r="G629" s="75"/>
      <c r="H629" s="74"/>
      <c r="I629" s="74"/>
      <c r="J629" s="74"/>
      <c r="K629" s="74"/>
      <c r="L629" s="74"/>
      <c r="M629" s="74"/>
      <c r="N629" s="74"/>
      <c r="O629" s="205"/>
      <c r="P629" s="235"/>
      <c r="Q629" s="25"/>
      <c r="R629" s="25"/>
    </row>
    <row r="630" spans="1:20" x14ac:dyDescent="0.25">
      <c r="A630" s="26"/>
      <c r="B630" s="74"/>
      <c r="C630" s="74"/>
      <c r="D630" s="74"/>
      <c r="E630" s="74"/>
      <c r="F630" s="74"/>
      <c r="G630" s="75"/>
      <c r="H630" s="74"/>
      <c r="I630" s="74"/>
      <c r="J630" s="74"/>
      <c r="K630" s="74"/>
      <c r="L630" s="74"/>
      <c r="M630" s="74"/>
      <c r="N630" s="74"/>
      <c r="O630" s="205"/>
      <c r="P630" s="235"/>
      <c r="Q630" s="25"/>
      <c r="R630" s="25"/>
    </row>
    <row r="631" spans="1:20" x14ac:dyDescent="0.25">
      <c r="A631" s="26"/>
      <c r="B631" s="74"/>
      <c r="C631" s="74"/>
      <c r="D631" s="74"/>
      <c r="E631" s="74"/>
      <c r="F631" s="74"/>
      <c r="G631" s="75"/>
      <c r="H631" s="74"/>
      <c r="I631" s="74"/>
      <c r="J631" s="74"/>
      <c r="K631" s="74"/>
      <c r="L631" s="74"/>
      <c r="M631" s="74"/>
      <c r="N631" s="74"/>
      <c r="O631" s="205"/>
      <c r="P631" s="235"/>
      <c r="Q631" s="25"/>
      <c r="R631" s="25"/>
    </row>
    <row r="632" spans="1:20" x14ac:dyDescent="0.25">
      <c r="A632" s="73"/>
      <c r="B632" s="26"/>
      <c r="C632" s="74"/>
      <c r="D632" s="74"/>
      <c r="E632" s="74"/>
      <c r="F632" s="74"/>
      <c r="G632" s="74"/>
      <c r="H632" s="75"/>
      <c r="I632" s="74"/>
      <c r="J632" s="74"/>
      <c r="K632" s="74"/>
      <c r="L632" s="74"/>
      <c r="M632" s="74"/>
      <c r="N632" s="74"/>
      <c r="O632" s="74"/>
      <c r="P632" s="205"/>
      <c r="Q632" s="235"/>
      <c r="R632" s="76"/>
      <c r="S632" s="25"/>
      <c r="T632" s="25"/>
    </row>
    <row r="633" spans="1:20" x14ac:dyDescent="0.25">
      <c r="A633" s="73"/>
      <c r="B633" s="26"/>
      <c r="C633" s="74"/>
      <c r="D633" s="74"/>
      <c r="E633" s="74"/>
      <c r="F633" s="74"/>
      <c r="G633" s="74"/>
      <c r="H633" s="75"/>
      <c r="I633" s="74"/>
      <c r="J633" s="74"/>
      <c r="K633" s="74"/>
      <c r="L633" s="74"/>
      <c r="M633" s="74"/>
      <c r="N633" s="74"/>
      <c r="O633" s="74"/>
      <c r="P633" s="205"/>
      <c r="Q633" s="235"/>
      <c r="R633" s="76"/>
      <c r="S633" s="25"/>
      <c r="T633" s="25"/>
    </row>
    <row r="634" spans="1:20" x14ac:dyDescent="0.25">
      <c r="A634" s="73"/>
      <c r="B634" s="26"/>
      <c r="C634" s="74"/>
      <c r="D634" s="74"/>
      <c r="E634" s="74"/>
      <c r="F634" s="74"/>
      <c r="G634" s="74"/>
      <c r="H634" s="75"/>
      <c r="I634" s="74"/>
      <c r="J634" s="74"/>
      <c r="K634" s="74"/>
      <c r="L634" s="74"/>
      <c r="M634" s="74"/>
      <c r="N634" s="74"/>
      <c r="O634" s="74"/>
      <c r="P634" s="205"/>
      <c r="Q634" s="235"/>
      <c r="R634" s="76"/>
      <c r="S634" s="25"/>
      <c r="T634" s="25"/>
    </row>
    <row r="635" spans="1:20" x14ac:dyDescent="0.25">
      <c r="A635" s="73"/>
      <c r="B635" s="26"/>
      <c r="C635" s="74"/>
      <c r="D635" s="74"/>
      <c r="E635" s="74"/>
      <c r="F635" s="74"/>
      <c r="G635" s="74"/>
      <c r="H635" s="75"/>
      <c r="I635" s="74"/>
      <c r="J635" s="74"/>
      <c r="K635" s="74"/>
      <c r="L635" s="74"/>
      <c r="M635" s="74"/>
      <c r="N635" s="74"/>
      <c r="O635" s="74"/>
      <c r="P635" s="205"/>
      <c r="Q635" s="235"/>
      <c r="R635" s="76"/>
      <c r="S635" s="25"/>
      <c r="T635" s="25"/>
    </row>
    <row r="636" spans="1:20" x14ac:dyDescent="0.25">
      <c r="A636" s="73"/>
      <c r="B636" s="26"/>
      <c r="C636" s="74"/>
      <c r="D636" s="74"/>
      <c r="E636" s="74"/>
      <c r="F636" s="74"/>
      <c r="G636" s="74"/>
      <c r="H636" s="75"/>
      <c r="I636" s="74"/>
      <c r="J636" s="74"/>
      <c r="K636" s="74"/>
      <c r="L636" s="74"/>
      <c r="M636" s="74"/>
      <c r="N636" s="74"/>
      <c r="O636" s="74"/>
      <c r="P636" s="205"/>
      <c r="Q636" s="235"/>
      <c r="R636" s="76"/>
      <c r="S636" s="25"/>
      <c r="T636" s="25"/>
    </row>
    <row r="637" spans="1:20" x14ac:dyDescent="0.25">
      <c r="A637" s="73"/>
      <c r="B637" s="26"/>
      <c r="C637" s="74"/>
      <c r="D637" s="74"/>
      <c r="E637" s="74"/>
      <c r="F637" s="74"/>
      <c r="G637" s="74"/>
      <c r="H637" s="75"/>
      <c r="I637" s="74"/>
      <c r="J637" s="74"/>
      <c r="K637" s="74"/>
      <c r="L637" s="74"/>
      <c r="M637" s="74"/>
      <c r="N637" s="74"/>
      <c r="O637" s="74"/>
      <c r="P637" s="205"/>
      <c r="Q637" s="235"/>
      <c r="R637" s="76"/>
      <c r="S637" s="25"/>
      <c r="T637" s="25"/>
    </row>
    <row r="638" spans="1:20" x14ac:dyDescent="0.25">
      <c r="A638" s="73"/>
      <c r="B638" s="26"/>
      <c r="C638" s="74"/>
      <c r="D638" s="74"/>
      <c r="E638" s="74"/>
      <c r="F638" s="74"/>
      <c r="G638" s="74"/>
      <c r="H638" s="75"/>
      <c r="I638" s="74"/>
      <c r="J638" s="74"/>
      <c r="K638" s="74"/>
      <c r="L638" s="74"/>
      <c r="M638" s="74"/>
      <c r="N638" s="74"/>
      <c r="O638" s="74"/>
      <c r="P638" s="205"/>
      <c r="Q638" s="235"/>
      <c r="R638" s="76"/>
      <c r="S638" s="25"/>
      <c r="T638" s="25"/>
    </row>
    <row r="639" spans="1:20" x14ac:dyDescent="0.25">
      <c r="A639" s="73"/>
      <c r="B639" s="26"/>
      <c r="C639" s="74"/>
      <c r="D639" s="74"/>
      <c r="E639" s="74"/>
      <c r="F639" s="74"/>
      <c r="G639" s="74"/>
      <c r="H639" s="75"/>
      <c r="I639" s="74"/>
      <c r="J639" s="74"/>
      <c r="K639" s="74"/>
      <c r="L639" s="74"/>
      <c r="M639" s="74"/>
      <c r="N639" s="74"/>
      <c r="O639" s="74"/>
      <c r="P639" s="205"/>
      <c r="Q639" s="235"/>
      <c r="R639" s="76"/>
      <c r="S639" s="25"/>
      <c r="T639" s="25"/>
    </row>
    <row r="640" spans="1:20" x14ac:dyDescent="0.25">
      <c r="A640" s="73"/>
      <c r="B640" s="26"/>
      <c r="C640" s="74"/>
      <c r="D640" s="74"/>
      <c r="E640" s="74"/>
      <c r="F640" s="74"/>
      <c r="G640" s="74"/>
      <c r="H640" s="75"/>
      <c r="I640" s="74"/>
      <c r="J640" s="74"/>
      <c r="K640" s="74"/>
      <c r="L640" s="74"/>
      <c r="M640" s="74"/>
      <c r="N640" s="74"/>
      <c r="O640" s="74"/>
      <c r="P640" s="205"/>
      <c r="Q640" s="235"/>
      <c r="R640" s="76"/>
      <c r="S640" s="25"/>
      <c r="T640" s="25"/>
    </row>
    <row r="641" spans="1:20" x14ac:dyDescent="0.25">
      <c r="A641" s="73"/>
      <c r="B641" s="26"/>
      <c r="C641" s="74"/>
      <c r="D641" s="74"/>
      <c r="E641" s="74"/>
      <c r="F641" s="74"/>
      <c r="G641" s="74"/>
      <c r="H641" s="75"/>
      <c r="I641" s="74"/>
      <c r="J641" s="74"/>
      <c r="K641" s="74"/>
      <c r="L641" s="74"/>
      <c r="M641" s="74"/>
      <c r="N641" s="74"/>
      <c r="O641" s="74"/>
      <c r="P641" s="205"/>
      <c r="Q641" s="235"/>
      <c r="R641" s="76"/>
      <c r="S641" s="25"/>
      <c r="T641" s="25"/>
    </row>
    <row r="642" spans="1:20" x14ac:dyDescent="0.25">
      <c r="A642" s="73"/>
      <c r="B642" s="26"/>
      <c r="C642" s="74"/>
      <c r="D642" s="74"/>
      <c r="E642" s="74"/>
      <c r="F642" s="74"/>
      <c r="G642" s="74"/>
      <c r="H642" s="75"/>
      <c r="I642" s="74"/>
      <c r="J642" s="74"/>
      <c r="K642" s="74"/>
      <c r="L642" s="74"/>
      <c r="M642" s="74"/>
      <c r="N642" s="74"/>
      <c r="O642" s="74"/>
      <c r="P642" s="205"/>
      <c r="Q642" s="235"/>
      <c r="R642" s="76"/>
      <c r="S642" s="25"/>
      <c r="T642" s="25"/>
    </row>
    <row r="643" spans="1:20" x14ac:dyDescent="0.25">
      <c r="A643" s="73"/>
      <c r="B643" s="26"/>
      <c r="C643" s="74"/>
      <c r="D643" s="74"/>
      <c r="E643" s="74"/>
      <c r="F643" s="74"/>
      <c r="G643" s="74"/>
      <c r="H643" s="75"/>
      <c r="I643" s="74"/>
      <c r="J643" s="74"/>
      <c r="K643" s="74"/>
      <c r="L643" s="74"/>
      <c r="M643" s="74"/>
      <c r="N643" s="74"/>
      <c r="O643" s="74"/>
      <c r="P643" s="205"/>
      <c r="Q643" s="235"/>
      <c r="R643" s="76"/>
      <c r="S643" s="25"/>
      <c r="T643" s="25"/>
    </row>
    <row r="644" spans="1:20" x14ac:dyDescent="0.25">
      <c r="A644" s="73"/>
      <c r="B644" s="26"/>
      <c r="C644" s="74"/>
      <c r="D644" s="74"/>
      <c r="E644" s="74"/>
      <c r="F644" s="74"/>
      <c r="G644" s="74"/>
      <c r="H644" s="75"/>
      <c r="I644" s="74"/>
      <c r="J644" s="74"/>
      <c r="K644" s="74"/>
      <c r="L644" s="74"/>
      <c r="M644" s="74"/>
      <c r="N644" s="74"/>
      <c r="O644" s="74"/>
      <c r="P644" s="205"/>
      <c r="Q644" s="235"/>
      <c r="R644" s="76"/>
    </row>
    <row r="645" spans="1:20" x14ac:dyDescent="0.25">
      <c r="A645" s="73"/>
      <c r="B645" s="26"/>
      <c r="C645" s="74"/>
      <c r="D645" s="74"/>
      <c r="E645" s="74"/>
      <c r="F645" s="74"/>
      <c r="G645" s="74"/>
      <c r="H645" s="75"/>
      <c r="I645" s="74"/>
      <c r="J645" s="74"/>
      <c r="K645" s="74"/>
      <c r="L645" s="74"/>
      <c r="M645" s="74"/>
      <c r="N645" s="74"/>
      <c r="O645" s="74"/>
      <c r="P645" s="205"/>
      <c r="Q645" s="235"/>
      <c r="R645" s="76"/>
    </row>
    <row r="646" spans="1:20" x14ac:dyDescent="0.25">
      <c r="A646" s="73"/>
      <c r="B646" s="26"/>
      <c r="C646" s="74"/>
      <c r="D646" s="74"/>
      <c r="E646" s="74"/>
      <c r="F646" s="74"/>
      <c r="G646" s="74"/>
      <c r="H646" s="75"/>
      <c r="I646" s="74"/>
      <c r="J646" s="74"/>
      <c r="K646" s="74"/>
      <c r="L646" s="74"/>
      <c r="M646" s="74"/>
      <c r="N646" s="74"/>
      <c r="O646" s="74"/>
      <c r="P646" s="205"/>
      <c r="Q646" s="235"/>
      <c r="R646" s="76"/>
    </row>
    <row r="647" spans="1:20" x14ac:dyDescent="0.25">
      <c r="A647" s="73"/>
      <c r="B647" s="26"/>
      <c r="C647" s="74"/>
      <c r="D647" s="74"/>
      <c r="E647" s="74"/>
      <c r="F647" s="74"/>
      <c r="G647" s="74"/>
      <c r="H647" s="75"/>
      <c r="I647" s="74"/>
      <c r="J647" s="74"/>
      <c r="K647" s="74"/>
      <c r="L647" s="74"/>
      <c r="M647" s="74"/>
      <c r="N647" s="74"/>
      <c r="O647" s="74"/>
      <c r="P647" s="205"/>
      <c r="Q647" s="235"/>
      <c r="R647" s="76"/>
    </row>
    <row r="648" spans="1:20" x14ac:dyDescent="0.25">
      <c r="A648" s="73"/>
      <c r="B648" s="4"/>
      <c r="C648" s="25"/>
      <c r="D648" s="25"/>
      <c r="E648" s="25"/>
      <c r="F648" s="25"/>
      <c r="G648" s="25"/>
      <c r="H648" s="71"/>
      <c r="I648" s="25"/>
      <c r="J648" s="25"/>
      <c r="K648" s="25"/>
      <c r="L648" s="25"/>
      <c r="M648" s="25"/>
      <c r="N648" s="25"/>
      <c r="O648" s="25"/>
      <c r="R648" s="76"/>
    </row>
    <row r="649" spans="1:20" x14ac:dyDescent="0.25">
      <c r="A649" s="73"/>
      <c r="B649" s="4"/>
      <c r="C649" s="25"/>
      <c r="D649" s="25"/>
      <c r="E649" s="25"/>
      <c r="F649" s="25"/>
      <c r="G649" s="25"/>
      <c r="H649" s="71"/>
      <c r="I649" s="25"/>
      <c r="J649" s="25"/>
      <c r="K649" s="25"/>
      <c r="L649" s="25"/>
      <c r="M649" s="25"/>
      <c r="N649" s="25"/>
      <c r="O649" s="25"/>
      <c r="R649" s="76"/>
    </row>
    <row r="650" spans="1:20" x14ac:dyDescent="0.25">
      <c r="B650" s="4"/>
      <c r="C650" s="25"/>
      <c r="D650" s="25"/>
      <c r="E650" s="25"/>
      <c r="F650" s="25"/>
      <c r="G650" s="25"/>
      <c r="H650" s="71"/>
      <c r="I650" s="25"/>
      <c r="J650" s="25"/>
      <c r="K650" s="25"/>
      <c r="L650" s="25"/>
      <c r="M650" s="25"/>
      <c r="N650" s="25"/>
      <c r="O650" s="25"/>
      <c r="R650" s="76"/>
    </row>
    <row r="651" spans="1:20" x14ac:dyDescent="0.25">
      <c r="B651" s="4"/>
      <c r="C651" s="25"/>
      <c r="D651" s="25"/>
      <c r="E651" s="25"/>
      <c r="F651" s="25"/>
      <c r="G651" s="25"/>
      <c r="H651" s="71"/>
      <c r="I651" s="25"/>
      <c r="J651" s="25"/>
      <c r="K651" s="25"/>
      <c r="L651" s="25"/>
      <c r="M651" s="25"/>
      <c r="N651" s="25"/>
      <c r="O651" s="25"/>
      <c r="R651" s="26"/>
    </row>
    <row r="652" spans="1:20" x14ac:dyDescent="0.25">
      <c r="B652" s="4"/>
      <c r="C652" s="25"/>
      <c r="D652" s="25"/>
      <c r="E652" s="25"/>
      <c r="F652" s="25"/>
      <c r="G652" s="25"/>
      <c r="H652" s="71"/>
      <c r="I652" s="25"/>
      <c r="J652" s="25"/>
      <c r="K652" s="25"/>
      <c r="L652" s="25"/>
      <c r="M652" s="25"/>
      <c r="N652" s="25"/>
      <c r="O652" s="25"/>
    </row>
    <row r="653" spans="1:20" x14ac:dyDescent="0.25">
      <c r="B653" s="4"/>
      <c r="C653" s="25"/>
      <c r="D653" s="25"/>
      <c r="E653" s="25"/>
      <c r="F653" s="25"/>
      <c r="G653" s="25"/>
      <c r="H653" s="71"/>
      <c r="I653" s="25"/>
      <c r="J653" s="25"/>
      <c r="K653" s="25"/>
      <c r="L653" s="25"/>
      <c r="M653" s="25"/>
      <c r="N653" s="25"/>
      <c r="O653" s="25"/>
    </row>
    <row r="654" spans="1:20" x14ac:dyDescent="0.25">
      <c r="B654" s="4"/>
      <c r="C654" s="25"/>
      <c r="D654" s="25"/>
      <c r="E654" s="25"/>
      <c r="F654" s="25"/>
      <c r="G654" s="25"/>
      <c r="H654" s="71"/>
      <c r="I654" s="25"/>
      <c r="J654" s="25"/>
      <c r="K654" s="25"/>
      <c r="L654" s="25"/>
      <c r="M654" s="25"/>
      <c r="N654" s="25"/>
      <c r="O654" s="25"/>
    </row>
    <row r="655" spans="1:20" x14ac:dyDescent="0.25">
      <c r="B655" s="4"/>
      <c r="C655" s="25"/>
      <c r="D655" s="25"/>
      <c r="E655" s="25"/>
      <c r="F655" s="25"/>
      <c r="G655" s="25"/>
      <c r="H655" s="71"/>
      <c r="I655" s="25"/>
      <c r="J655" s="25"/>
      <c r="K655" s="25"/>
      <c r="L655" s="25"/>
      <c r="M655" s="25"/>
      <c r="N655" s="25"/>
      <c r="O655" s="25"/>
    </row>
    <row r="656" spans="1:20" x14ac:dyDescent="0.25">
      <c r="B656" s="4"/>
      <c r="C656" s="25"/>
      <c r="D656" s="25"/>
      <c r="E656" s="25"/>
      <c r="F656" s="25"/>
      <c r="G656" s="25"/>
      <c r="H656" s="71"/>
      <c r="I656" s="25"/>
      <c r="J656" s="25"/>
      <c r="K656" s="25"/>
      <c r="L656" s="25"/>
      <c r="M656" s="25"/>
      <c r="N656" s="25"/>
      <c r="O656" s="25"/>
    </row>
    <row r="657" spans="2:15" x14ac:dyDescent="0.25">
      <c r="B657" s="4"/>
      <c r="C657" s="25"/>
      <c r="D657" s="25"/>
      <c r="E657" s="25"/>
      <c r="F657" s="25"/>
      <c r="G657" s="25"/>
      <c r="H657" s="71"/>
      <c r="I657" s="25"/>
      <c r="J657" s="25"/>
      <c r="K657" s="25"/>
      <c r="L657" s="25"/>
      <c r="M657" s="25"/>
      <c r="N657" s="25"/>
      <c r="O657" s="25"/>
    </row>
    <row r="658" spans="2:15" x14ac:dyDescent="0.25">
      <c r="B658" s="4"/>
      <c r="C658" s="25"/>
      <c r="D658" s="25"/>
      <c r="E658" s="25"/>
      <c r="F658" s="25"/>
      <c r="G658" s="25"/>
      <c r="H658" s="71"/>
      <c r="I658" s="25"/>
      <c r="J658" s="25"/>
      <c r="K658" s="25"/>
      <c r="L658" s="25"/>
      <c r="M658" s="25"/>
      <c r="N658" s="25"/>
      <c r="O658" s="25"/>
    </row>
    <row r="659" spans="2:15" x14ac:dyDescent="0.25">
      <c r="B659" s="4"/>
      <c r="C659" s="25"/>
      <c r="D659" s="25"/>
      <c r="E659" s="25"/>
      <c r="F659" s="25"/>
      <c r="G659" s="25"/>
      <c r="H659" s="71"/>
      <c r="I659" s="25"/>
      <c r="J659" s="25"/>
      <c r="K659" s="25"/>
      <c r="L659" s="25"/>
      <c r="M659" s="25"/>
      <c r="N659" s="25"/>
      <c r="O659" s="25"/>
    </row>
    <row r="660" spans="2:15" x14ac:dyDescent="0.25">
      <c r="B660" s="4"/>
      <c r="C660" s="25"/>
      <c r="D660" s="25"/>
      <c r="E660" s="25"/>
      <c r="F660" s="25"/>
      <c r="G660" s="25"/>
      <c r="H660" s="71"/>
      <c r="I660" s="25"/>
      <c r="J660" s="25"/>
      <c r="K660" s="25"/>
      <c r="L660" s="25"/>
      <c r="M660" s="25"/>
      <c r="N660" s="25"/>
      <c r="O660" s="25"/>
    </row>
    <row r="661" spans="2:15" x14ac:dyDescent="0.25">
      <c r="B661" s="4"/>
      <c r="C661" s="25"/>
      <c r="D661" s="25"/>
      <c r="E661" s="25"/>
      <c r="F661" s="25"/>
      <c r="G661" s="25"/>
      <c r="H661" s="71"/>
      <c r="I661" s="25"/>
      <c r="J661" s="25"/>
      <c r="K661" s="25"/>
      <c r="L661" s="25"/>
      <c r="M661" s="25"/>
      <c r="N661" s="25"/>
      <c r="O661" s="25"/>
    </row>
    <row r="662" spans="2:15" x14ac:dyDescent="0.25">
      <c r="B662" s="4"/>
      <c r="C662" s="25"/>
      <c r="D662" s="25"/>
      <c r="E662" s="25"/>
      <c r="F662" s="25"/>
      <c r="G662" s="25"/>
      <c r="H662" s="71"/>
      <c r="I662" s="25"/>
      <c r="J662" s="25"/>
      <c r="K662" s="25"/>
      <c r="L662" s="25"/>
      <c r="M662" s="25"/>
      <c r="N662" s="25"/>
      <c r="O662" s="25"/>
    </row>
    <row r="663" spans="2:15" x14ac:dyDescent="0.25">
      <c r="B663" s="4"/>
      <c r="C663" s="25"/>
      <c r="D663" s="25"/>
      <c r="E663" s="25"/>
      <c r="F663" s="25"/>
      <c r="G663" s="25"/>
      <c r="H663" s="71"/>
      <c r="I663" s="25"/>
      <c r="J663" s="25"/>
      <c r="K663" s="25"/>
      <c r="L663" s="25"/>
      <c r="M663" s="25"/>
      <c r="N663" s="25"/>
      <c r="O663" s="25"/>
    </row>
    <row r="664" spans="2:15" x14ac:dyDescent="0.25">
      <c r="B664" s="4"/>
      <c r="C664" s="25"/>
      <c r="D664" s="25"/>
      <c r="E664" s="25"/>
      <c r="F664" s="25"/>
      <c r="G664" s="25"/>
      <c r="H664" s="71"/>
      <c r="I664" s="25"/>
      <c r="J664" s="25"/>
      <c r="K664" s="25"/>
      <c r="L664" s="25"/>
      <c r="M664" s="25"/>
      <c r="N664" s="25"/>
      <c r="O664" s="25"/>
    </row>
    <row r="665" spans="2:15" x14ac:dyDescent="0.25">
      <c r="B665" s="4"/>
      <c r="C665" s="25"/>
      <c r="D665" s="25"/>
      <c r="E665" s="25"/>
      <c r="F665" s="25"/>
      <c r="G665" s="25"/>
      <c r="H665" s="71"/>
      <c r="I665" s="25"/>
      <c r="J665" s="25"/>
      <c r="K665" s="25"/>
      <c r="L665" s="25"/>
      <c r="M665" s="25"/>
      <c r="N665" s="25"/>
      <c r="O665" s="25"/>
    </row>
    <row r="666" spans="2:15" x14ac:dyDescent="0.25">
      <c r="B666" s="4"/>
      <c r="C666" s="25"/>
      <c r="D666" s="25"/>
      <c r="E666" s="25"/>
      <c r="F666" s="25"/>
      <c r="G666" s="25"/>
      <c r="H666" s="71"/>
      <c r="I666" s="25"/>
      <c r="J666" s="25"/>
      <c r="K666" s="25"/>
      <c r="L666" s="25"/>
      <c r="M666" s="25"/>
      <c r="N666" s="25"/>
      <c r="O666" s="25"/>
    </row>
    <row r="667" spans="2:15" x14ac:dyDescent="0.25">
      <c r="B667" s="4"/>
      <c r="C667" s="25"/>
      <c r="D667" s="25"/>
      <c r="E667" s="25"/>
      <c r="F667" s="25"/>
      <c r="G667" s="25"/>
      <c r="H667" s="71"/>
      <c r="I667" s="25"/>
      <c r="J667" s="25"/>
      <c r="K667" s="25"/>
      <c r="L667" s="25"/>
      <c r="M667" s="25"/>
      <c r="N667" s="25"/>
      <c r="O667" s="25"/>
    </row>
    <row r="668" spans="2:15" x14ac:dyDescent="0.25">
      <c r="B668" s="4"/>
      <c r="C668" s="25"/>
      <c r="D668" s="25"/>
      <c r="E668" s="25"/>
      <c r="F668" s="25"/>
      <c r="G668" s="25"/>
      <c r="H668" s="71"/>
      <c r="I668" s="25"/>
      <c r="J668" s="25"/>
      <c r="K668" s="25"/>
      <c r="L668" s="25"/>
      <c r="M668" s="25"/>
      <c r="N668" s="25"/>
      <c r="O668" s="25"/>
    </row>
    <row r="669" spans="2:15" x14ac:dyDescent="0.25">
      <c r="B669" s="4"/>
      <c r="C669" s="25"/>
      <c r="D669" s="25"/>
      <c r="E669" s="25"/>
      <c r="F669" s="25"/>
      <c r="G669" s="25"/>
      <c r="H669" s="71"/>
      <c r="I669" s="25"/>
      <c r="J669" s="25"/>
      <c r="K669" s="25"/>
      <c r="L669" s="25"/>
      <c r="M669" s="25"/>
      <c r="N669" s="25"/>
      <c r="O669" s="25"/>
    </row>
    <row r="670" spans="2:15" x14ac:dyDescent="0.25">
      <c r="B670" s="4"/>
      <c r="C670" s="25"/>
      <c r="D670" s="25"/>
      <c r="E670" s="25"/>
      <c r="F670" s="25"/>
      <c r="G670" s="25"/>
      <c r="H670" s="71"/>
      <c r="I670" s="25"/>
      <c r="J670" s="25"/>
      <c r="K670" s="25"/>
      <c r="L670" s="25"/>
      <c r="M670" s="25"/>
      <c r="N670" s="25"/>
      <c r="O670" s="25"/>
    </row>
    <row r="671" spans="2:15" x14ac:dyDescent="0.25">
      <c r="B671" s="4"/>
      <c r="C671" s="25"/>
      <c r="D671" s="25"/>
      <c r="E671" s="25"/>
      <c r="F671" s="25"/>
      <c r="G671" s="25"/>
      <c r="H671" s="71"/>
      <c r="I671" s="25"/>
      <c r="J671" s="25"/>
      <c r="K671" s="25"/>
      <c r="L671" s="25"/>
      <c r="M671" s="25"/>
      <c r="N671" s="25"/>
      <c r="O671" s="25"/>
    </row>
  </sheetData>
  <mergeCells count="12">
    <mergeCell ref="P12:Q12"/>
    <mergeCell ref="C13:J15"/>
    <mergeCell ref="C4:N4"/>
    <mergeCell ref="G9:J9"/>
    <mergeCell ref="L9:N9"/>
    <mergeCell ref="C10:E10"/>
    <mergeCell ref="G10:J10"/>
    <mergeCell ref="M10:N10"/>
    <mergeCell ref="C11:E11"/>
    <mergeCell ref="G11:J11"/>
    <mergeCell ref="M11:N11"/>
    <mergeCell ref="M12:N12"/>
  </mergeCells>
  <pageMargins left="0.7" right="0.7" top="0.75" bottom="0.75" header="0.3" footer="0.3"/>
  <pageSetup orientation="portrait" r:id="rId1"/>
  <ignoredErrors>
    <ignoredError sqref="F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0E86-3C48-4F9D-91F4-F880309D27C2}">
  <sheetPr>
    <pageSetUpPr fitToPage="1"/>
  </sheetPr>
  <dimension ref="A1:R152"/>
  <sheetViews>
    <sheetView zoomScale="85" zoomScaleNormal="85" workbookViewId="0"/>
  </sheetViews>
  <sheetFormatPr defaultColWidth="8.85546875" defaultRowHeight="15" x14ac:dyDescent="0.2"/>
  <cols>
    <col min="1" max="1" width="2.7109375" style="80" customWidth="1"/>
    <col min="2" max="2" width="13.7109375" style="302" customWidth="1"/>
    <col min="3" max="3" width="30.28515625" style="80" customWidth="1"/>
    <col min="4" max="5" width="11.5703125" style="208" bestFit="1" customWidth="1"/>
    <col min="6" max="6" width="3.140625" style="80" customWidth="1"/>
    <col min="7" max="7" width="13" style="80" customWidth="1"/>
    <col min="8" max="8" width="29.5703125" style="80" customWidth="1"/>
    <col min="9" max="10" width="11.5703125" style="208" bestFit="1" customWidth="1"/>
    <col min="11" max="11" width="3.42578125" style="80" customWidth="1"/>
    <col min="12" max="12" width="13.140625" style="80" customWidth="1"/>
    <col min="13" max="13" width="29.28515625" style="80" customWidth="1"/>
    <col min="14" max="15" width="11.5703125" style="208" bestFit="1" customWidth="1"/>
    <col min="16" max="16" width="2.5703125" style="80" customWidth="1"/>
    <col min="17" max="16384" width="8.85546875" style="80"/>
  </cols>
  <sheetData>
    <row r="1" spans="1:18" ht="15.75" thickBot="1" x14ac:dyDescent="0.25">
      <c r="A1" s="1" t="s">
        <v>18</v>
      </c>
      <c r="B1" s="289"/>
      <c r="C1" s="79"/>
      <c r="D1" s="209"/>
      <c r="E1" s="209"/>
      <c r="F1" s="79"/>
      <c r="G1" s="79"/>
      <c r="H1" s="79"/>
      <c r="I1" s="209"/>
      <c r="J1" s="209"/>
      <c r="K1" s="79"/>
      <c r="L1" s="2"/>
      <c r="M1" s="2"/>
      <c r="N1" s="210"/>
      <c r="O1" s="210"/>
      <c r="P1" s="79"/>
    </row>
    <row r="2" spans="1:18" ht="30.75" thickBot="1" x14ac:dyDescent="0.45">
      <c r="A2" s="1" t="s">
        <v>18</v>
      </c>
      <c r="B2" s="289"/>
      <c r="C2" s="79"/>
      <c r="D2" s="396" t="s">
        <v>774</v>
      </c>
      <c r="E2" s="397"/>
      <c r="F2" s="397"/>
      <c r="G2" s="397"/>
      <c r="H2" s="397"/>
      <c r="I2" s="397"/>
      <c r="J2" s="397"/>
      <c r="K2" s="397"/>
      <c r="L2" s="398"/>
      <c r="M2" s="2"/>
      <c r="N2" s="210"/>
      <c r="O2" s="210"/>
      <c r="P2" s="79"/>
      <c r="R2" s="101"/>
    </row>
    <row r="3" spans="1:18" ht="15.75" thickBot="1" x14ac:dyDescent="0.25">
      <c r="A3" s="1" t="s">
        <v>19</v>
      </c>
      <c r="B3" s="289"/>
      <c r="C3" s="79"/>
      <c r="D3" s="209"/>
      <c r="E3" s="209"/>
      <c r="F3" s="79"/>
      <c r="G3" s="79"/>
      <c r="H3" s="79"/>
      <c r="I3" s="209"/>
      <c r="J3" s="209"/>
      <c r="K3" s="79"/>
      <c r="L3" s="2"/>
      <c r="M3" s="2"/>
      <c r="N3" s="210"/>
      <c r="O3" s="210"/>
      <c r="P3" s="79"/>
      <c r="R3" s="101"/>
    </row>
    <row r="4" spans="1:18" s="302" customFormat="1" ht="16.5" thickBot="1" x14ac:dyDescent="0.3">
      <c r="A4" s="289"/>
      <c r="B4" s="290" t="s">
        <v>141</v>
      </c>
      <c r="C4" s="291"/>
      <c r="D4" s="292" t="s">
        <v>142</v>
      </c>
      <c r="E4" s="293" t="s">
        <v>143</v>
      </c>
      <c r="F4" s="289"/>
      <c r="G4" s="294" t="s">
        <v>170</v>
      </c>
      <c r="H4" s="295"/>
      <c r="I4" s="296" t="s">
        <v>142</v>
      </c>
      <c r="J4" s="297" t="s">
        <v>143</v>
      </c>
      <c r="K4" s="289"/>
      <c r="L4" s="298" t="s">
        <v>242</v>
      </c>
      <c r="M4" s="299"/>
      <c r="N4" s="300" t="s">
        <v>142</v>
      </c>
      <c r="O4" s="301" t="s">
        <v>143</v>
      </c>
      <c r="P4" s="289"/>
      <c r="R4" s="101"/>
    </row>
    <row r="5" spans="1:18" s="302" customFormat="1" x14ac:dyDescent="0.2">
      <c r="A5" s="289"/>
      <c r="B5" s="303" t="s">
        <v>359</v>
      </c>
      <c r="C5" s="304" t="str">
        <f t="shared" ref="C5:C24" si="0">VLOOKUP(INT(MID(B5,2,LEN(B5)-1)),StyleInfo,8,FALSE)</f>
        <v>Premio Evo Bibshort</v>
      </c>
      <c r="D5" s="305">
        <f t="shared" ref="D5:D24" si="1">VLOOKUP(INT(MID(B5,2,LEN(B5)-1)),StyleInfo,3,FALSE)</f>
        <v>175</v>
      </c>
      <c r="E5" s="306">
        <f t="shared" ref="E5:E24" si="2">VLOOKUP(INT(MID(B5,2,LEN(B5)-1)),StyleInfo,4,FALSE)</f>
        <v>350</v>
      </c>
      <c r="F5" s="289"/>
      <c r="G5" s="303" t="s">
        <v>182</v>
      </c>
      <c r="H5" s="304" t="str">
        <f>VLOOKUP(INT(MID(G5,2,LEN(G5)-1)),StyleInfo,8,FALSE)</f>
        <v>Pioggia 4 Shoecover</v>
      </c>
      <c r="I5" s="305">
        <f>VLOOKUP(INT(MID(G5,2,LEN(G5)-1)),StyleInfo,3,FALSE)</f>
        <v>45</v>
      </c>
      <c r="J5" s="306">
        <f>VLOOKUP(INT(MID(G5,2,LEN(G5)-1)),StyleInfo,4,FALSE)</f>
        <v>90</v>
      </c>
      <c r="K5" s="289"/>
      <c r="L5" s="304" t="s">
        <v>497</v>
      </c>
      <c r="M5" s="304" t="str">
        <f>VLOOKUP(INT(MID(L5,2,LEN(L5)-1)),StyleInfo,8,FALSE)</f>
        <v>Premio Evo W Glove</v>
      </c>
      <c r="N5" s="305">
        <f>VLOOKUP(INT(MID(L5,2,LEN(L5)-1)),StyleInfo,3,FALSE)</f>
        <v>32.5</v>
      </c>
      <c r="O5" s="306">
        <f>VLOOKUP(INT(MID(L5,2,LEN(L5)-1)),StyleInfo,4,FALSE)</f>
        <v>65</v>
      </c>
      <c r="P5" s="289"/>
      <c r="R5" s="101"/>
    </row>
    <row r="6" spans="1:18" s="302" customFormat="1" x14ac:dyDescent="0.2">
      <c r="A6" s="289"/>
      <c r="B6" s="307" t="s">
        <v>145</v>
      </c>
      <c r="C6" s="308" t="str">
        <f t="shared" si="0"/>
        <v>Superleggera Bibshort</v>
      </c>
      <c r="D6" s="309">
        <f t="shared" si="1"/>
        <v>125</v>
      </c>
      <c r="E6" s="310">
        <f t="shared" si="2"/>
        <v>250</v>
      </c>
      <c r="F6" s="289"/>
      <c r="G6" s="307" t="s">
        <v>1214</v>
      </c>
      <c r="H6" s="308" t="str">
        <f>VLOOKUP(INT(MID(G6,2,LEN(G6)-1)),StyleInfo,8,FALSE)</f>
        <v>Diluvio UL 2 Shoecover</v>
      </c>
      <c r="I6" s="309">
        <f>VLOOKUP(INT(MID(G6,2,LEN(G6)-1)),StyleInfo,3,FALSE)</f>
        <v>45</v>
      </c>
      <c r="J6" s="310">
        <f>VLOOKUP(INT(MID(G6,2,LEN(G6)-1)),StyleInfo,4,FALSE)</f>
        <v>90</v>
      </c>
      <c r="K6" s="289"/>
      <c r="L6" s="308" t="s">
        <v>501</v>
      </c>
      <c r="M6" s="308" t="str">
        <f>VLOOKUP(INT(MID(L6,2,LEN(L6)-1)),StyleInfo,8,FALSE)</f>
        <v>Espresso W Glove</v>
      </c>
      <c r="N6" s="309">
        <f>VLOOKUP(INT(MID(L6,2,LEN(L6)-1)),StyleInfo,3,FALSE)</f>
        <v>25</v>
      </c>
      <c r="O6" s="310">
        <f>VLOOKUP(INT(MID(L6,2,LEN(L6)-1)),StyleInfo,4,FALSE)</f>
        <v>50</v>
      </c>
      <c r="P6" s="289"/>
      <c r="R6" s="101"/>
    </row>
    <row r="7" spans="1:18" s="302" customFormat="1" x14ac:dyDescent="0.2">
      <c r="A7" s="289"/>
      <c r="B7" s="307" t="s">
        <v>360</v>
      </c>
      <c r="C7" s="308" t="str">
        <f t="shared" si="0"/>
        <v>Free Aero Race S Bibshort</v>
      </c>
      <c r="D7" s="309">
        <f t="shared" si="1"/>
        <v>125</v>
      </c>
      <c r="E7" s="310">
        <f t="shared" si="2"/>
        <v>250</v>
      </c>
      <c r="F7" s="289"/>
      <c r="G7" s="307" t="s">
        <v>183</v>
      </c>
      <c r="H7" s="308" t="str">
        <f>VLOOKUP(INT(MID(G7,2,LEN(G7)-1)),StyleInfo,8,FALSE)</f>
        <v>Aero Race Shoecover</v>
      </c>
      <c r="I7" s="309">
        <f>VLOOKUP(INT(MID(G7,2,LEN(G7)-1)),StyleInfo,3,FALSE)</f>
        <v>42.5</v>
      </c>
      <c r="J7" s="310">
        <f>VLOOKUP(INT(MID(G7,2,LEN(G7)-1)),StyleInfo,4,FALSE)</f>
        <v>85</v>
      </c>
      <c r="K7" s="289"/>
      <c r="L7" s="308" t="s">
        <v>1205</v>
      </c>
      <c r="M7" s="308" t="str">
        <f>VLOOKUP(INT(MID(L7,2,LEN(L7)-1)),StyleInfo,8,FALSE)</f>
        <v>Competizione W Glove</v>
      </c>
      <c r="N7" s="309">
        <f>VLOOKUP(INT(MID(L7,2,LEN(L7)-1)),StyleInfo,3,FALSE)</f>
        <v>22.5</v>
      </c>
      <c r="O7" s="310">
        <f>VLOOKUP(INT(MID(L7,2,LEN(L7)-1)),StyleInfo,4,FALSE)</f>
        <v>45</v>
      </c>
      <c r="P7" s="289"/>
      <c r="R7" s="101"/>
    </row>
    <row r="8" spans="1:18" s="302" customFormat="1" ht="15.75" thickBot="1" x14ac:dyDescent="0.25">
      <c r="A8" s="289"/>
      <c r="B8" s="307" t="s">
        <v>1181</v>
      </c>
      <c r="C8" s="308" t="str">
        <f t="shared" si="0"/>
        <v>Free Aero Race S Kit Bibshort</v>
      </c>
      <c r="D8" s="309">
        <f t="shared" si="1"/>
        <v>125</v>
      </c>
      <c r="E8" s="310">
        <f t="shared" si="2"/>
        <v>250</v>
      </c>
      <c r="F8" s="289"/>
      <c r="G8" s="307" t="s">
        <v>1215</v>
      </c>
      <c r="H8" s="308" t="str">
        <f>VLOOKUP(INT(MID(G8,2,LEN(G8)-1)),StyleInfo,8,FALSE)</f>
        <v>Fast Feet 4 TT Shoecover</v>
      </c>
      <c r="I8" s="309">
        <f>VLOOKUP(INT(MID(G8,2,LEN(G8)-1)),StyleInfo,3,FALSE)</f>
        <v>42.5</v>
      </c>
      <c r="J8" s="310">
        <f>VLOOKUP(INT(MID(G8,2,LEN(G8)-1)),StyleInfo,4,FALSE)</f>
        <v>85</v>
      </c>
      <c r="K8" s="289"/>
      <c r="L8" s="3"/>
      <c r="M8" s="3"/>
      <c r="N8" s="3"/>
      <c r="O8" s="3"/>
      <c r="P8" s="289"/>
      <c r="R8" s="101"/>
    </row>
    <row r="9" spans="1:18" s="302" customFormat="1" ht="16.5" thickBot="1" x14ac:dyDescent="0.3">
      <c r="A9" s="289"/>
      <c r="B9" s="307" t="s">
        <v>389</v>
      </c>
      <c r="C9" s="308" t="str">
        <f t="shared" si="0"/>
        <v>Unlimited Endurance Bibshort</v>
      </c>
      <c r="D9" s="309">
        <f t="shared" si="1"/>
        <v>105</v>
      </c>
      <c r="E9" s="310">
        <f t="shared" si="2"/>
        <v>210</v>
      </c>
      <c r="F9" s="289"/>
      <c r="G9" s="307" t="s">
        <v>172</v>
      </c>
      <c r="H9" s="308" t="str">
        <f>VLOOKUP(INT(MID(G9,2,LEN(G9)-1)),StyleInfo,8,FALSE)</f>
        <v>Toe Thingy 2</v>
      </c>
      <c r="I9" s="309">
        <f>VLOOKUP(INT(MID(G9,2,LEN(G9)-1)),StyleInfo,3,FALSE)</f>
        <v>15</v>
      </c>
      <c r="J9" s="310">
        <f>VLOOKUP(INT(MID(G9,2,LEN(G9)-1)),StyleInfo,4,FALSE)</f>
        <v>30</v>
      </c>
      <c r="K9" s="289"/>
      <c r="L9" s="298" t="s">
        <v>243</v>
      </c>
      <c r="M9" s="299"/>
      <c r="N9" s="300" t="s">
        <v>142</v>
      </c>
      <c r="O9" s="301" t="s">
        <v>143</v>
      </c>
      <c r="P9" s="289"/>
      <c r="R9" s="101"/>
    </row>
    <row r="10" spans="1:18" s="302" customFormat="1" ht="15.75" thickBot="1" x14ac:dyDescent="0.25">
      <c r="A10" s="289"/>
      <c r="B10" s="307" t="s">
        <v>1182</v>
      </c>
      <c r="C10" s="308" t="str">
        <f t="shared" si="0"/>
        <v>Espresso 2 Bibshort</v>
      </c>
      <c r="D10" s="309">
        <f t="shared" si="1"/>
        <v>100</v>
      </c>
      <c r="E10" s="310">
        <f t="shared" si="2"/>
        <v>200</v>
      </c>
      <c r="F10" s="289"/>
      <c r="G10" s="289"/>
      <c r="H10" s="289"/>
      <c r="I10" s="313"/>
      <c r="J10" s="313"/>
      <c r="K10" s="289"/>
      <c r="L10" s="308" t="s">
        <v>508</v>
      </c>
      <c r="M10" s="308" t="str">
        <f>VLOOKUP(INT(MID(L10,2,LEN(L10)-1)),StyleInfo,8,FALSE)</f>
        <v>Premio Evo W 12 Sock</v>
      </c>
      <c r="N10" s="309">
        <f>VLOOKUP(INT(MID(L10,2,LEN(L10)-1)),StyleInfo,3,FALSE)</f>
        <v>12.5</v>
      </c>
      <c r="O10" s="310">
        <f>VLOOKUP(INT(MID(L10,2,LEN(L10)-1)),StyleInfo,4,FALSE)</f>
        <v>25</v>
      </c>
      <c r="P10" s="289"/>
      <c r="R10" s="338"/>
    </row>
    <row r="11" spans="1:18" s="302" customFormat="1" ht="16.5" thickBot="1" x14ac:dyDescent="0.3">
      <c r="A11" s="289"/>
      <c r="B11" s="307" t="s">
        <v>364</v>
      </c>
      <c r="C11" s="308" t="str">
        <f t="shared" si="0"/>
        <v>A/C Bibshort</v>
      </c>
      <c r="D11" s="309">
        <f t="shared" si="1"/>
        <v>95</v>
      </c>
      <c r="E11" s="310">
        <f t="shared" si="2"/>
        <v>190</v>
      </c>
      <c r="F11" s="289"/>
      <c r="G11" s="314" t="s">
        <v>149</v>
      </c>
      <c r="H11" s="295"/>
      <c r="I11" s="296" t="s">
        <v>142</v>
      </c>
      <c r="J11" s="297" t="s">
        <v>143</v>
      </c>
      <c r="K11" s="289"/>
      <c r="L11" s="308" t="s">
        <v>511</v>
      </c>
      <c r="M11" s="308" t="str">
        <f>VLOOKUP(INT(MID(L11,2,LEN(L11)-1)),StyleInfo,8,FALSE)</f>
        <v>Espresso 2 W 12 Sock</v>
      </c>
      <c r="N11" s="309">
        <f>VLOOKUP(INT(MID(L11,2,LEN(L11)-1)),StyleInfo,3,FALSE)</f>
        <v>10</v>
      </c>
      <c r="O11" s="310">
        <f>VLOOKUP(INT(MID(L11,2,LEN(L11)-1)),StyleInfo,4,FALSE)</f>
        <v>20</v>
      </c>
      <c r="P11" s="289"/>
      <c r="R11"/>
    </row>
    <row r="12" spans="1:18" s="302" customFormat="1" ht="15.75" x14ac:dyDescent="0.25">
      <c r="A12" s="289"/>
      <c r="B12" s="307" t="s">
        <v>1183</v>
      </c>
      <c r="C12" s="308" t="str">
        <f t="shared" si="0"/>
        <v>Espresso 2 Short</v>
      </c>
      <c r="D12" s="309">
        <f t="shared" si="1"/>
        <v>90</v>
      </c>
      <c r="E12" s="310">
        <f t="shared" si="2"/>
        <v>180</v>
      </c>
      <c r="F12" s="289"/>
      <c r="G12" s="304" t="s">
        <v>430</v>
      </c>
      <c r="H12" s="304" t="str">
        <f>VLOOKUP(INT(MID(G12,2,LEN(G12)-1)),StyleInfo,8,FALSE)</f>
        <v>Espresso Legwarmer</v>
      </c>
      <c r="I12" s="305">
        <f>VLOOKUP(INT(MID(G12,2,LEN(G12)-1)),StyleInfo,3,FALSE)</f>
        <v>35</v>
      </c>
      <c r="J12" s="306">
        <f>VLOOKUP(INT(MID(G12,2,LEN(G12)-1)),StyleInfo,4,FALSE)</f>
        <v>70</v>
      </c>
      <c r="K12" s="289"/>
      <c r="L12" s="308" t="s">
        <v>1222</v>
      </c>
      <c r="M12" s="308" t="str">
        <f>VLOOKUP(INT(MID(L12,2,LEN(L12)-1)),StyleInfo,8,FALSE)</f>
        <v>Tonal Logo W 12 Sock</v>
      </c>
      <c r="N12" s="309">
        <f>VLOOKUP(INT(MID(L12,2,LEN(L12)-1)),StyleInfo,3,FALSE)</f>
        <v>10</v>
      </c>
      <c r="O12" s="310">
        <f>VLOOKUP(INT(MID(L12,2,LEN(L12)-1)),StyleInfo,4,FALSE)</f>
        <v>20</v>
      </c>
      <c r="P12" s="289"/>
      <c r="R12"/>
    </row>
    <row r="13" spans="1:18" s="302" customFormat="1" ht="15.75" x14ac:dyDescent="0.25">
      <c r="A13" s="289"/>
      <c r="B13" s="307" t="s">
        <v>1184</v>
      </c>
      <c r="C13" s="308" t="str">
        <f t="shared" si="0"/>
        <v>Endurance 4 Bibshort</v>
      </c>
      <c r="D13" s="309">
        <f t="shared" si="1"/>
        <v>87.5</v>
      </c>
      <c r="E13" s="310">
        <f t="shared" si="2"/>
        <v>175</v>
      </c>
      <c r="F13" s="289"/>
      <c r="G13" s="308" t="s">
        <v>1207</v>
      </c>
      <c r="H13" s="308" t="str">
        <f>VLOOKUP(INT(MID(G13,2,LEN(G13)-1)),StyleInfo,8,FALSE)</f>
        <v>UPF 50 + Light Leg 3 Sleeves</v>
      </c>
      <c r="I13" s="309">
        <f>VLOOKUP(INT(MID(G13,2,LEN(G13)-1)),StyleInfo,3,FALSE)</f>
        <v>35</v>
      </c>
      <c r="J13" s="310">
        <f>VLOOKUP(INT(MID(G13,2,LEN(G13)-1)),StyleInfo,4,FALSE)</f>
        <v>70</v>
      </c>
      <c r="K13" s="289"/>
      <c r="L13" s="308" t="s">
        <v>517</v>
      </c>
      <c r="M13" s="308" t="str">
        <f>VLOOKUP(INT(MID(L13,2,LEN(L13)-1)),StyleInfo,8,FALSE)</f>
        <v>Anima 7 Sock</v>
      </c>
      <c r="N13" s="309">
        <f>VLOOKUP(INT(MID(L13,2,LEN(L13)-1)),StyleInfo,3,FALSE)</f>
        <v>9</v>
      </c>
      <c r="O13" s="310">
        <f>VLOOKUP(INT(MID(L13,2,LEN(L13)-1)),StyleInfo,4,FALSE)</f>
        <v>18</v>
      </c>
      <c r="P13" s="289"/>
      <c r="R13"/>
    </row>
    <row r="14" spans="1:18" s="302" customFormat="1" ht="15.75" x14ac:dyDescent="0.25">
      <c r="A14" s="289"/>
      <c r="B14" s="307" t="s">
        <v>1187</v>
      </c>
      <c r="C14" s="308" t="str">
        <f t="shared" si="0"/>
        <v>Unlimited 2 Cargo Bibshort</v>
      </c>
      <c r="D14" s="309">
        <f t="shared" si="1"/>
        <v>82.5</v>
      </c>
      <c r="E14" s="310">
        <f t="shared" si="2"/>
        <v>165</v>
      </c>
      <c r="F14" s="289"/>
      <c r="G14" s="308" t="s">
        <v>1206</v>
      </c>
      <c r="H14" s="308" t="str">
        <f>VLOOKUP(INT(MID(G14,2,LEN(G14)-1)),StyleInfo,8,FALSE)</f>
        <v>Pro Seamless Leg Warmer</v>
      </c>
      <c r="I14" s="309">
        <f>VLOOKUP(INT(MID(G14,2,LEN(G14)-1)),StyleInfo,3,FALSE)</f>
        <v>25</v>
      </c>
      <c r="J14" s="310">
        <f>VLOOKUP(INT(MID(G14,2,LEN(G14)-1)),StyleInfo,4,FALSE)</f>
        <v>50</v>
      </c>
      <c r="K14" s="289"/>
      <c r="L14" s="308" t="s">
        <v>164</v>
      </c>
      <c r="M14" s="308" t="str">
        <f>VLOOKUP(INT(MID(L14,2,LEN(L14)-1)),StyleInfo,8,FALSE)</f>
        <v>Invisibile Sock</v>
      </c>
      <c r="N14" s="309">
        <f>VLOOKUP(INT(MID(L14,2,LEN(L14)-1)),StyleInfo,3,FALSE)</f>
        <v>8.5</v>
      </c>
      <c r="O14" s="310">
        <f>VLOOKUP(INT(MID(L14,2,LEN(L14)-1)),StyleInfo,4,FALSE)</f>
        <v>17</v>
      </c>
      <c r="P14" s="289"/>
      <c r="R14"/>
    </row>
    <row r="15" spans="1:18" s="302" customFormat="1" ht="16.5" thickBot="1" x14ac:dyDescent="0.3">
      <c r="A15" s="289"/>
      <c r="B15" s="303" t="s">
        <v>1185</v>
      </c>
      <c r="C15" s="304" t="str">
        <f t="shared" si="0"/>
        <v>Endurance 4 Short</v>
      </c>
      <c r="D15" s="305">
        <f t="shared" si="1"/>
        <v>77.5</v>
      </c>
      <c r="E15" s="306">
        <f t="shared" si="2"/>
        <v>155</v>
      </c>
      <c r="F15" s="289"/>
      <c r="G15" s="308" t="s">
        <v>426</v>
      </c>
      <c r="H15" s="308" t="str">
        <f>VLOOKUP(INT(MID(G15,2,LEN(G15)-1)),StyleInfo,8,FALSE)</f>
        <v>Espresso Armwarmer</v>
      </c>
      <c r="I15" s="309">
        <f>VLOOKUP(INT(MID(G15,2,LEN(G15)-1)),StyleInfo,3,FALSE)</f>
        <v>30</v>
      </c>
      <c r="J15" s="310">
        <f>VLOOKUP(INT(MID(G15,2,LEN(G15)-1)),StyleInfo,4,FALSE)</f>
        <v>60</v>
      </c>
      <c r="K15" s="289"/>
      <c r="L15" s="289"/>
      <c r="M15" s="289"/>
      <c r="N15" s="313"/>
      <c r="O15" s="313"/>
      <c r="P15" s="289"/>
      <c r="R15"/>
    </row>
    <row r="16" spans="1:18" s="302" customFormat="1" ht="16.5" thickBot="1" x14ac:dyDescent="0.3">
      <c r="A16" s="289"/>
      <c r="B16" s="307" t="s">
        <v>367</v>
      </c>
      <c r="C16" s="308" t="str">
        <f t="shared" si="0"/>
        <v>Competizione 2 Bibshort</v>
      </c>
      <c r="D16" s="309">
        <f t="shared" si="1"/>
        <v>75</v>
      </c>
      <c r="E16" s="310">
        <f t="shared" si="2"/>
        <v>150</v>
      </c>
      <c r="F16" s="289"/>
      <c r="G16" s="308" t="s">
        <v>1209</v>
      </c>
      <c r="H16" s="308" t="str">
        <f>VLOOKUP(INT(MID(G16,2,LEN(G16)-1)),StyleInfo,8,FALSE)</f>
        <v>UPF 50 + Light Arm 3 Sleeves</v>
      </c>
      <c r="I16" s="309">
        <f>VLOOKUP(INT(MID(G16,2,LEN(G16)-1)),StyleInfo,3,FALSE)</f>
        <v>25</v>
      </c>
      <c r="J16" s="310">
        <f>VLOOKUP(INT(MID(G16,2,LEN(G16)-1)),StyleInfo,4,FALSE)</f>
        <v>50</v>
      </c>
      <c r="K16" s="289"/>
      <c r="L16" s="298" t="s">
        <v>246</v>
      </c>
      <c r="M16" s="299"/>
      <c r="N16" s="300" t="s">
        <v>142</v>
      </c>
      <c r="O16" s="301" t="s">
        <v>143</v>
      </c>
      <c r="P16" s="289"/>
      <c r="R16"/>
    </row>
    <row r="17" spans="1:18" s="302" customFormat="1" ht="15.75" x14ac:dyDescent="0.25">
      <c r="A17" s="289"/>
      <c r="B17" s="307" t="s">
        <v>1186</v>
      </c>
      <c r="C17" s="308" t="str">
        <f t="shared" si="0"/>
        <v>Competizione 2 Kit Bibshort</v>
      </c>
      <c r="D17" s="309">
        <f t="shared" si="1"/>
        <v>75</v>
      </c>
      <c r="E17" s="310">
        <f t="shared" si="2"/>
        <v>150</v>
      </c>
      <c r="F17" s="289"/>
      <c r="G17" s="304" t="s">
        <v>1208</v>
      </c>
      <c r="H17" s="304" t="str">
        <f>VLOOKUP(INT(MID(G17,2,LEN(G17)-1)),StyleInfo,8,FALSE)</f>
        <v>Pro Seamless 2 Arm Warmer</v>
      </c>
      <c r="I17" s="305">
        <f>VLOOKUP(INT(MID(G17,2,LEN(G17)-1)),StyleInfo,3,FALSE)</f>
        <v>17.5</v>
      </c>
      <c r="J17" s="306">
        <f>VLOOKUP(INT(MID(G17,2,LEN(G17)-1)),StyleInfo,4,FALSE)</f>
        <v>35</v>
      </c>
      <c r="K17" s="289"/>
      <c r="L17" s="308" t="s">
        <v>1202</v>
      </c>
      <c r="M17" s="308" t="str">
        <f>VLOOKUP(INT(MID(L17,2,LEN(L17)-1)),StyleInfo,8,FALSE)</f>
        <v>Travel Cap</v>
      </c>
      <c r="N17" s="309">
        <f>VLOOKUP(INT(MID(L17,2,LEN(L17)-1)),StyleInfo,3,FALSE)</f>
        <v>20</v>
      </c>
      <c r="O17" s="310">
        <f>VLOOKUP(INT(MID(L17,2,LEN(L17)-1)),StyleInfo,4,FALSE)</f>
        <v>40</v>
      </c>
      <c r="P17" s="289"/>
      <c r="R17"/>
    </row>
    <row r="18" spans="1:18" s="302" customFormat="1" ht="16.5" thickBot="1" x14ac:dyDescent="0.3">
      <c r="A18" s="289"/>
      <c r="B18" s="307" t="s">
        <v>371</v>
      </c>
      <c r="C18" s="308" t="str">
        <f t="shared" si="0"/>
        <v>Competizione 2 Short</v>
      </c>
      <c r="D18" s="309">
        <f t="shared" si="1"/>
        <v>65</v>
      </c>
      <c r="E18" s="310">
        <f t="shared" si="2"/>
        <v>130</v>
      </c>
      <c r="F18" s="289"/>
      <c r="G18" s="308" t="s">
        <v>1211</v>
      </c>
      <c r="H18" s="308" t="str">
        <f>VLOOKUP(INT(MID(G18,2,LEN(G18)-1)),StyleInfo,8,FALSE)</f>
        <v>UPF 50 + Light Knee 3 Sleeves</v>
      </c>
      <c r="I18" s="309">
        <f>VLOOKUP(INT(MID(G18,2,LEN(G18)-1)),StyleInfo,3,FALSE)</f>
        <v>30</v>
      </c>
      <c r="J18" s="310">
        <f>VLOOKUP(INT(MID(G18,2,LEN(G18)-1)),StyleInfo,4,FALSE)</f>
        <v>60</v>
      </c>
      <c r="K18" s="289"/>
      <c r="L18" s="289"/>
      <c r="M18" s="289"/>
      <c r="N18" s="313"/>
      <c r="O18" s="313"/>
      <c r="P18" s="289"/>
      <c r="R18"/>
    </row>
    <row r="19" spans="1:18" s="302" customFormat="1" ht="16.5" thickBot="1" x14ac:dyDescent="0.3">
      <c r="A19" s="289"/>
      <c r="B19" s="307" t="s">
        <v>181</v>
      </c>
      <c r="C19" s="308" t="str">
        <f t="shared" si="0"/>
        <v>Entrata 2 Bibknicker</v>
      </c>
      <c r="D19" s="309">
        <f t="shared" si="1"/>
        <v>62.5</v>
      </c>
      <c r="E19" s="310">
        <f t="shared" si="2"/>
        <v>125</v>
      </c>
      <c r="F19" s="289"/>
      <c r="G19" s="308" t="s">
        <v>1210</v>
      </c>
      <c r="H19" s="308" t="str">
        <f>VLOOKUP(INT(MID(G19,2,LEN(G19)-1)),StyleInfo,8,FALSE)</f>
        <v>Pro Seamless Knee Warmer</v>
      </c>
      <c r="I19" s="309">
        <f>VLOOKUP(INT(MID(G19,2,LEN(G19)-1)),StyleInfo,3,FALSE)</f>
        <v>20</v>
      </c>
      <c r="J19" s="310">
        <f>VLOOKUP(INT(MID(G19,2,LEN(G19)-1)),StyleInfo,4,FALSE)</f>
        <v>40</v>
      </c>
      <c r="K19" s="289"/>
      <c r="L19" s="298" t="s">
        <v>1075</v>
      </c>
      <c r="M19" s="299"/>
      <c r="N19" s="300" t="s">
        <v>142</v>
      </c>
      <c r="O19" s="301" t="s">
        <v>143</v>
      </c>
      <c r="P19" s="289"/>
      <c r="R19"/>
    </row>
    <row r="20" spans="1:18" s="302" customFormat="1" ht="16.5" thickBot="1" x14ac:dyDescent="0.3">
      <c r="A20" s="289"/>
      <c r="B20" s="307" t="s">
        <v>179</v>
      </c>
      <c r="C20" s="308" t="str">
        <f t="shared" si="0"/>
        <v>Entrata 2 Bibshort</v>
      </c>
      <c r="D20" s="309">
        <f t="shared" si="1"/>
        <v>60</v>
      </c>
      <c r="E20" s="310">
        <f t="shared" si="2"/>
        <v>120</v>
      </c>
      <c r="F20" s="289"/>
      <c r="G20" s="289"/>
      <c r="H20" s="289"/>
      <c r="I20" s="313"/>
      <c r="J20" s="313"/>
      <c r="K20" s="289"/>
      <c r="L20" s="304" t="s">
        <v>522</v>
      </c>
      <c r="M20" s="304" t="str">
        <f>VLOOKUP(INT(MID(L20,2,LEN(L20)-1)),StyleInfo,8,FALSE)</f>
        <v>Gabba R W Jacket</v>
      </c>
      <c r="N20" s="305">
        <f>VLOOKUP(INT(MID(L20,2,LEN(L20)-1)),StyleInfo,3,FALSE)</f>
        <v>185</v>
      </c>
      <c r="O20" s="306">
        <f>VLOOKUP(INT(MID(L20,2,LEN(L20)-1)),StyleInfo,4,FALSE)</f>
        <v>370</v>
      </c>
      <c r="P20" s="289"/>
      <c r="R20"/>
    </row>
    <row r="21" spans="1:18" s="302" customFormat="1" ht="16.5" thickBot="1" x14ac:dyDescent="0.3">
      <c r="A21" s="289"/>
      <c r="B21" s="307" t="s">
        <v>180</v>
      </c>
      <c r="C21" s="308" t="str">
        <f t="shared" si="0"/>
        <v>Entrata 2 Short</v>
      </c>
      <c r="D21" s="309">
        <f t="shared" si="1"/>
        <v>55</v>
      </c>
      <c r="E21" s="310">
        <f t="shared" si="2"/>
        <v>110</v>
      </c>
      <c r="F21" s="289"/>
      <c r="G21" s="315" t="s">
        <v>151</v>
      </c>
      <c r="H21" s="316"/>
      <c r="I21" s="317" t="s">
        <v>142</v>
      </c>
      <c r="J21" s="318" t="s">
        <v>143</v>
      </c>
      <c r="K21" s="289"/>
      <c r="L21" s="308" t="s">
        <v>1233</v>
      </c>
      <c r="M21" s="308" t="str">
        <f>VLOOKUP(INT(MID(L21,2,LEN(L21)-1)),StyleInfo,8,FALSE)</f>
        <v>Perfetto RoS 3 W Jacket</v>
      </c>
      <c r="N21" s="309">
        <f>VLOOKUP(INT(MID(L21,2,LEN(L21)-1)),StyleInfo,3,FALSE)</f>
        <v>160</v>
      </c>
      <c r="O21" s="310">
        <f>VLOOKUP(INT(MID(L21,2,LEN(L21)-1)),StyleInfo,4,FALSE)</f>
        <v>320</v>
      </c>
      <c r="P21" s="289"/>
      <c r="R21"/>
    </row>
    <row r="22" spans="1:18" s="302" customFormat="1" ht="15.75" x14ac:dyDescent="0.25">
      <c r="A22" s="289"/>
      <c r="B22" s="307" t="s">
        <v>391</v>
      </c>
      <c r="C22" s="308" t="str">
        <f t="shared" si="0"/>
        <v>Unlimited Adventure Baggy Short</v>
      </c>
      <c r="D22" s="309">
        <f t="shared" si="1"/>
        <v>50</v>
      </c>
      <c r="E22" s="310">
        <f t="shared" si="2"/>
        <v>100</v>
      </c>
      <c r="F22" s="289"/>
      <c r="G22" s="304" t="s">
        <v>434</v>
      </c>
      <c r="H22" s="304" t="str">
        <f t="shared" ref="H22:H29" si="3">VLOOKUP(INT(MID(G22,2,LEN(G22)-1)),StyleInfo,8,FALSE)</f>
        <v>Premio Evo Cap</v>
      </c>
      <c r="I22" s="305">
        <f t="shared" ref="I22:I29" si="4">VLOOKUP(INT(MID(G22,2,LEN(G22)-1)),StyleInfo,3,FALSE)</f>
        <v>30</v>
      </c>
      <c r="J22" s="306">
        <f t="shared" ref="J22:J29" si="5">VLOOKUP(INT(MID(G22,2,LEN(G22)-1)),StyleInfo,4,FALSE)</f>
        <v>60</v>
      </c>
      <c r="K22" s="289"/>
      <c r="L22" s="304" t="s">
        <v>1232</v>
      </c>
      <c r="M22" s="304" t="str">
        <f>VLOOKUP(INT(MID(L22,2,LEN(L22)-1)),StyleInfo,8,FALSE)</f>
        <v>Do.Di.Ci. W Jacket</v>
      </c>
      <c r="N22" s="305">
        <f>VLOOKUP(INT(MID(L22,2,LEN(L22)-1)),StyleInfo,3,FALSE)</f>
        <v>140</v>
      </c>
      <c r="O22" s="306">
        <f>VLOOKUP(INT(MID(L22,2,LEN(L22)-1)),StyleInfo,4,FALSE)</f>
        <v>280</v>
      </c>
      <c r="P22" s="289"/>
      <c r="R22"/>
    </row>
    <row r="23" spans="1:18" s="302" customFormat="1" ht="15.75" x14ac:dyDescent="0.25">
      <c r="A23" s="289"/>
      <c r="B23" s="307" t="s">
        <v>270</v>
      </c>
      <c r="C23" s="308" t="str">
        <f t="shared" si="0"/>
        <v xml:space="preserve">Cento Bibshort </v>
      </c>
      <c r="D23" s="309">
        <f t="shared" si="1"/>
        <v>50</v>
      </c>
      <c r="E23" s="310">
        <f t="shared" si="2"/>
        <v>99.99</v>
      </c>
      <c r="F23" s="289"/>
      <c r="G23" s="304" t="s">
        <v>1201</v>
      </c>
      <c r="H23" s="304" t="str">
        <f t="shared" si="3"/>
        <v>Baseball Cap</v>
      </c>
      <c r="I23" s="305">
        <f t="shared" si="4"/>
        <v>20</v>
      </c>
      <c r="J23" s="306">
        <f t="shared" si="5"/>
        <v>40</v>
      </c>
      <c r="K23" s="289"/>
      <c r="L23" s="308" t="s">
        <v>1234</v>
      </c>
      <c r="M23" s="308" t="str">
        <f>VLOOKUP(INT(MID(L23,2,LEN(L23)-1)),StyleInfo,8,FALSE)</f>
        <v>Ultra W Rain Cape</v>
      </c>
      <c r="N23" s="309">
        <f>VLOOKUP(INT(MID(L23,2,LEN(L23)-1)),StyleInfo,3,FALSE)</f>
        <v>130</v>
      </c>
      <c r="O23" s="310">
        <f>VLOOKUP(INT(MID(L23,2,LEN(L23)-1)),StyleInfo,4,FALSE)</f>
        <v>260</v>
      </c>
      <c r="P23" s="289"/>
      <c r="R23"/>
    </row>
    <row r="24" spans="1:18" s="302" customFormat="1" ht="15.75" x14ac:dyDescent="0.25">
      <c r="A24" s="289"/>
      <c r="B24" s="307" t="s">
        <v>269</v>
      </c>
      <c r="C24" s="308" t="str">
        <f t="shared" si="0"/>
        <v>Cento Short</v>
      </c>
      <c r="D24" s="309">
        <f t="shared" si="1"/>
        <v>45</v>
      </c>
      <c r="E24" s="310">
        <f t="shared" si="2"/>
        <v>89.99</v>
      </c>
      <c r="F24" s="289"/>
      <c r="G24" s="308" t="s">
        <v>1198</v>
      </c>
      <c r="H24" s="308" t="str">
        <f t="shared" si="3"/>
        <v>Summer Skullcap</v>
      </c>
      <c r="I24" s="309">
        <f t="shared" si="4"/>
        <v>17.5</v>
      </c>
      <c r="J24" s="310">
        <f t="shared" si="5"/>
        <v>35</v>
      </c>
      <c r="K24" s="289"/>
      <c r="L24" s="308" t="s">
        <v>1231</v>
      </c>
      <c r="M24" s="308" t="str">
        <f>VLOOKUP(INT(MID(L24,2,LEN(L24)-1)),StyleInfo,8,FALSE)</f>
        <v>Emergency 3 W Rain Jacket</v>
      </c>
      <c r="N24" s="309">
        <f>VLOOKUP(INT(MID(L24,2,LEN(L24)-1)),StyleInfo,3,FALSE)</f>
        <v>100</v>
      </c>
      <c r="O24" s="310">
        <f>VLOOKUP(INT(MID(L24,2,LEN(L24)-1)),StyleInfo,4,FALSE)</f>
        <v>200</v>
      </c>
      <c r="P24" s="289"/>
      <c r="R24"/>
    </row>
    <row r="25" spans="1:18" s="302" customFormat="1" ht="16.5" thickBot="1" x14ac:dyDescent="0.3">
      <c r="A25" s="289"/>
      <c r="B25" s="319"/>
      <c r="C25" s="311"/>
      <c r="D25" s="312"/>
      <c r="E25" s="312"/>
      <c r="F25" s="289"/>
      <c r="G25" s="308" t="s">
        <v>1200</v>
      </c>
      <c r="H25" s="308" t="str">
        <f t="shared" si="3"/>
        <v>Castelli Bandana</v>
      </c>
      <c r="I25" s="309">
        <f t="shared" si="4"/>
        <v>17.5</v>
      </c>
      <c r="J25" s="310">
        <f t="shared" si="5"/>
        <v>35</v>
      </c>
      <c r="K25" s="289"/>
      <c r="L25" s="308" t="s">
        <v>1235</v>
      </c>
      <c r="M25" s="308" t="str">
        <f>VLOOKUP(INT(MID(L25,2,LEN(L25)-1)),StyleInfo,8,FALSE)</f>
        <v>Aria Shell 2 W Jacket</v>
      </c>
      <c r="N25" s="309">
        <f>VLOOKUP(INT(MID(L25,2,LEN(L25)-1)),StyleInfo,3,FALSE)</f>
        <v>85</v>
      </c>
      <c r="O25" s="310">
        <f>VLOOKUP(INT(MID(L25,2,LEN(L25)-1)),StyleInfo,4,FALSE)</f>
        <v>170</v>
      </c>
      <c r="P25" s="289"/>
      <c r="R25"/>
    </row>
    <row r="26" spans="1:18" s="302" customFormat="1" ht="16.5" thickBot="1" x14ac:dyDescent="0.3">
      <c r="A26" s="289"/>
      <c r="B26" s="290" t="s">
        <v>373</v>
      </c>
      <c r="C26" s="291"/>
      <c r="D26" s="292" t="s">
        <v>142</v>
      </c>
      <c r="E26" s="293" t="s">
        <v>143</v>
      </c>
      <c r="F26" s="289"/>
      <c r="G26" s="308" t="s">
        <v>437</v>
      </c>
      <c r="H26" s="308" t="str">
        <f t="shared" si="3"/>
        <v>Espresso 2 Cap</v>
      </c>
      <c r="I26" s="309">
        <f t="shared" si="4"/>
        <v>15</v>
      </c>
      <c r="J26" s="310">
        <f t="shared" si="5"/>
        <v>30</v>
      </c>
      <c r="K26" s="289"/>
      <c r="L26" s="308" t="s">
        <v>524</v>
      </c>
      <c r="M26" s="308" t="str">
        <f>VLOOKUP(INT(MID(L26,2,LEN(L26)-1)),StyleInfo,8,FALSE)</f>
        <v>Squall Shell W Jacket</v>
      </c>
      <c r="N26" s="309">
        <f>VLOOKUP(INT(MID(L26,2,LEN(L26)-1)),StyleInfo,3,FALSE)</f>
        <v>70</v>
      </c>
      <c r="O26" s="310">
        <f>VLOOKUP(INT(MID(L26,2,LEN(L26)-1)),StyleInfo,4,FALSE)</f>
        <v>140</v>
      </c>
      <c r="P26" s="289"/>
      <c r="R26"/>
    </row>
    <row r="27" spans="1:18" s="302" customFormat="1" ht="15.75" x14ac:dyDescent="0.25">
      <c r="A27" s="289"/>
      <c r="B27" s="303" t="s">
        <v>1190</v>
      </c>
      <c r="C27" s="304" t="str">
        <f>VLOOKUP(INT(MID(B27,2,LEN(B27)-1)),StyleInfo,8,FALSE)</f>
        <v>Unlimited Speedsuit</v>
      </c>
      <c r="D27" s="305">
        <f>VLOOKUP(INT(MID(B27,2,LEN(B27)-1)),StyleInfo,3,FALSE)</f>
        <v>210</v>
      </c>
      <c r="E27" s="306">
        <f>VLOOKUP(INT(MID(B27,2,LEN(B27)-1)),StyleInfo,4,FALSE)</f>
        <v>420</v>
      </c>
      <c r="F27" s="289"/>
      <c r="G27" s="308" t="s">
        <v>1196</v>
      </c>
      <c r="H27" s="308" t="str">
        <f t="shared" si="3"/>
        <v>A/C 3 Cycling Cap</v>
      </c>
      <c r="I27" s="309">
        <f t="shared" si="4"/>
        <v>15</v>
      </c>
      <c r="J27" s="310">
        <f t="shared" si="5"/>
        <v>30</v>
      </c>
      <c r="K27" s="289"/>
      <c r="L27" s="304" t="s">
        <v>168</v>
      </c>
      <c r="M27" s="304" t="str">
        <f>VLOOKUP(INT(MID(L27,2,LEN(L27)-1)),StyleInfo,8,FALSE)</f>
        <v>Squadra Stretch  W Jacket</v>
      </c>
      <c r="N27" s="305">
        <f>VLOOKUP(INT(MID(L27,2,LEN(L27)-1)),StyleInfo,3,FALSE)</f>
        <v>45</v>
      </c>
      <c r="O27" s="306">
        <f>VLOOKUP(INT(MID(L27,2,LEN(L27)-1)),StyleInfo,4,FALSE)</f>
        <v>90</v>
      </c>
      <c r="P27" s="289"/>
      <c r="R27"/>
    </row>
    <row r="28" spans="1:18" s="302" customFormat="1" ht="15.75" x14ac:dyDescent="0.25">
      <c r="A28" s="289"/>
      <c r="B28" s="307" t="s">
        <v>377</v>
      </c>
      <c r="C28" s="308" t="str">
        <f>VLOOKUP(INT(MID(B28,2,LEN(B28)-1)),StyleInfo,8,FALSE)</f>
        <v>Sanremo S Speed Suit</v>
      </c>
      <c r="D28" s="309">
        <f>VLOOKUP(INT(MID(B28,2,LEN(B28)-1)),StyleInfo,3,FALSE)</f>
        <v>185</v>
      </c>
      <c r="E28" s="310">
        <f>VLOOKUP(INT(MID(B28,2,LEN(B28)-1)),StyleInfo,4,FALSE)</f>
        <v>370</v>
      </c>
      <c r="F28" s="289"/>
      <c r="G28" s="308" t="s">
        <v>1197</v>
      </c>
      <c r="H28" s="308" t="str">
        <f t="shared" si="3"/>
        <v>Castelli Logo Cap</v>
      </c>
      <c r="I28" s="309">
        <f t="shared" si="4"/>
        <v>15</v>
      </c>
      <c r="J28" s="310">
        <f t="shared" si="5"/>
        <v>30</v>
      </c>
      <c r="K28" s="289"/>
      <c r="L28" s="308" t="s">
        <v>491</v>
      </c>
      <c r="M28" s="308" t="str">
        <f>VLOOKUP(INT(MID(L28,2,LEN(L28)-1)),StyleInfo,8,FALSE)</f>
        <v>Fly Direct W Vest</v>
      </c>
      <c r="N28" s="309">
        <f>VLOOKUP(INT(MID(L28,2,LEN(L28)-1)),StyleInfo,3,FALSE)</f>
        <v>110</v>
      </c>
      <c r="O28" s="310">
        <f>VLOOKUP(INT(MID(L28,2,LEN(L28)-1)),StyleInfo,4,FALSE)</f>
        <v>220</v>
      </c>
      <c r="P28" s="289"/>
      <c r="R28"/>
    </row>
    <row r="29" spans="1:18" s="302" customFormat="1" ht="15.75" x14ac:dyDescent="0.25">
      <c r="A29" s="289"/>
      <c r="B29" s="303" t="s">
        <v>1189</v>
      </c>
      <c r="C29" s="304" t="str">
        <f>VLOOKUP(INT(MID(B29,2,LEN(B29)-1)),StyleInfo,8,FALSE)</f>
        <v>Body Paint V TT Speedsuit</v>
      </c>
      <c r="D29" s="305">
        <f>VLOOKUP(INT(MID(B29,2,LEN(B29)-1)),StyleInfo,3,FALSE)</f>
        <v>175</v>
      </c>
      <c r="E29" s="306">
        <f>VLOOKUP(INT(MID(B29,2,LEN(B29)-1)),StyleInfo,4,FALSE)</f>
        <v>350</v>
      </c>
      <c r="F29" s="289"/>
      <c r="G29" s="308" t="s">
        <v>1199</v>
      </c>
      <c r="H29" s="308" t="str">
        <f t="shared" si="3"/>
        <v>Summer Headband</v>
      </c>
      <c r="I29" s="309">
        <f t="shared" si="4"/>
        <v>15</v>
      </c>
      <c r="J29" s="310">
        <f t="shared" si="5"/>
        <v>30</v>
      </c>
      <c r="K29" s="289"/>
      <c r="L29" s="308" t="s">
        <v>1236</v>
      </c>
      <c r="M29" s="308" t="str">
        <f>VLOOKUP(INT(MID(L29,2,LEN(L29)-1)),StyleInfo,8,FALSE)</f>
        <v>Perfetto Air W Vest</v>
      </c>
      <c r="N29" s="309">
        <f>VLOOKUP(INT(MID(L29,2,LEN(L29)-1)),StyleInfo,3,FALSE)</f>
        <v>100</v>
      </c>
      <c r="O29" s="310">
        <f>VLOOKUP(INT(MID(L29,2,LEN(L29)-1)),StyleInfo,4,FALSE)</f>
        <v>200</v>
      </c>
      <c r="P29" s="289"/>
      <c r="R29"/>
    </row>
    <row r="30" spans="1:18" s="302" customFormat="1" ht="16.5" thickBot="1" x14ac:dyDescent="0.3">
      <c r="A30" s="289"/>
      <c r="B30" s="307" t="s">
        <v>1188</v>
      </c>
      <c r="C30" s="308" t="str">
        <f>VLOOKUP(INT(MID(B30,2,LEN(B30)-1)),StyleInfo,8,FALSE)</f>
        <v>Saturday Morning Skinsuit</v>
      </c>
      <c r="D30" s="309">
        <f>VLOOKUP(INT(MID(B30,2,LEN(B30)-1)),StyleInfo,3,FALSE)</f>
        <v>165</v>
      </c>
      <c r="E30" s="310">
        <f>VLOOKUP(INT(MID(B30,2,LEN(B30)-1)),StyleInfo,4,FALSE)</f>
        <v>330</v>
      </c>
      <c r="F30" s="289"/>
      <c r="G30" s="289"/>
      <c r="H30" s="289"/>
      <c r="I30" s="289"/>
      <c r="J30" s="289"/>
      <c r="K30" s="289"/>
      <c r="L30" s="308" t="s">
        <v>1237</v>
      </c>
      <c r="M30" s="308" t="str">
        <f>VLOOKUP(INT(MID(L30,2,LEN(L30)-1)),StyleInfo,8,FALSE)</f>
        <v>Espresso 2 W Vest</v>
      </c>
      <c r="N30" s="309">
        <f>VLOOKUP(INT(MID(L30,2,LEN(L30)-1)),StyleInfo,3,FALSE)</f>
        <v>75</v>
      </c>
      <c r="O30" s="310">
        <f>VLOOKUP(INT(MID(L30,2,LEN(L30)-1)),StyleInfo,4,FALSE)</f>
        <v>150</v>
      </c>
      <c r="P30" s="289"/>
      <c r="R30"/>
    </row>
    <row r="31" spans="1:18" s="302" customFormat="1" ht="16.5" thickBot="1" x14ac:dyDescent="0.3">
      <c r="A31" s="289"/>
      <c r="B31" s="319"/>
      <c r="C31" s="311"/>
      <c r="D31" s="312"/>
      <c r="E31" s="312"/>
      <c r="F31" s="289"/>
      <c r="G31" s="290" t="s">
        <v>967</v>
      </c>
      <c r="H31" s="291"/>
      <c r="I31" s="292" t="s">
        <v>142</v>
      </c>
      <c r="J31" s="293" t="s">
        <v>143</v>
      </c>
      <c r="K31" s="289"/>
      <c r="L31" s="308" t="s">
        <v>1238</v>
      </c>
      <c r="M31" s="308" t="str">
        <f>VLOOKUP(INT(MID(L31,2,LEN(L31)-1)),StyleInfo,8,FALSE)</f>
        <v>Aria 2 W Vest</v>
      </c>
      <c r="N31" s="309">
        <f>VLOOKUP(INT(MID(L31,2,LEN(L31)-1)),StyleInfo,3,FALSE)</f>
        <v>70</v>
      </c>
      <c r="O31" s="310">
        <f>VLOOKUP(INT(MID(L31,2,LEN(L31)-1)),StyleInfo,4,FALSE)</f>
        <v>140</v>
      </c>
      <c r="P31" s="289"/>
      <c r="R31"/>
    </row>
    <row r="32" spans="1:18" s="302" customFormat="1" ht="16.5" thickBot="1" x14ac:dyDescent="0.3">
      <c r="A32" s="289"/>
      <c r="B32" s="357" t="s">
        <v>150</v>
      </c>
      <c r="C32" s="358"/>
      <c r="D32" s="359" t="s">
        <v>142</v>
      </c>
      <c r="E32" s="360" t="s">
        <v>143</v>
      </c>
      <c r="F32" s="289"/>
      <c r="G32" s="304" t="s">
        <v>447</v>
      </c>
      <c r="H32" s="304" t="str">
        <f>VLOOKUP(INT(MID(G32,2,LEN(G32)-1)),StyleInfo,8,FALSE)</f>
        <v>Gabba R Jacket</v>
      </c>
      <c r="I32" s="305">
        <f>VLOOKUP(INT(MID(G32,2,LEN(G32)-1)),StyleInfo,3,FALSE)</f>
        <v>185</v>
      </c>
      <c r="J32" s="306">
        <f>VLOOKUP(INT(MID(G32,2,LEN(G32)-1)),StyleInfo,4,FALSE)</f>
        <v>370</v>
      </c>
      <c r="K32" s="289"/>
      <c r="L32" s="289"/>
      <c r="M32" s="289"/>
      <c r="N32" s="313"/>
      <c r="O32" s="313"/>
      <c r="P32" s="289"/>
      <c r="R32"/>
    </row>
    <row r="33" spans="1:18" s="302" customFormat="1" ht="16.5" thickBot="1" x14ac:dyDescent="0.3">
      <c r="A33" s="289"/>
      <c r="B33" s="308" t="s">
        <v>380</v>
      </c>
      <c r="C33" s="308" t="str">
        <f t="shared" ref="C33:C48" si="6">VLOOKUP(INT(MID(B33,2,LEN(B33)-1)),StyleInfo,2,FALSE) &amp; IF(VLOOKUP(INT(MID(B33,2,LEN(B33)-1)),StyleInfo,6,FALSE) = $A$3," -NEW","")</f>
        <v>Premio Evo Jersey</v>
      </c>
      <c r="D33" s="309">
        <f t="shared" ref="D33:D48" si="7">VLOOKUP(INT(MID(B33,2,LEN(B33)-1)),StyleInfo,3,FALSE)</f>
        <v>150</v>
      </c>
      <c r="E33" s="310">
        <f t="shared" ref="E33:E48" si="8">VLOOKUP(INT(MID(B33,2,LEN(B33)-1)),StyleInfo,4,FALSE)</f>
        <v>300</v>
      </c>
      <c r="F33" s="289"/>
      <c r="G33" s="308" t="s">
        <v>445</v>
      </c>
      <c r="H33" s="308" t="str">
        <f>VLOOKUP(INT(MID(G33,2,LEN(G33)-1)),StyleInfo,8,FALSE)</f>
        <v>Gabba R</v>
      </c>
      <c r="I33" s="309">
        <f>VLOOKUP(INT(MID(G33,2,LEN(G33)-1)),StyleInfo,3,FALSE)</f>
        <v>160</v>
      </c>
      <c r="J33" s="310">
        <f>VLOOKUP(INT(MID(G33,2,LEN(G33)-1)),StyleInfo,4,FALSE)</f>
        <v>320</v>
      </c>
      <c r="K33" s="289"/>
      <c r="L33" s="290" t="s">
        <v>274</v>
      </c>
      <c r="M33" s="291"/>
      <c r="N33" s="292" t="s">
        <v>142</v>
      </c>
      <c r="O33" s="293" t="s">
        <v>143</v>
      </c>
      <c r="P33" s="289"/>
      <c r="R33"/>
    </row>
    <row r="34" spans="1:18" s="302" customFormat="1" ht="15.75" x14ac:dyDescent="0.25">
      <c r="A34" s="289"/>
      <c r="B34" s="308" t="s">
        <v>1160</v>
      </c>
      <c r="C34" s="308" t="str">
        <f t="shared" si="6"/>
        <v>Unlimited Pro 2 Jersey</v>
      </c>
      <c r="D34" s="309">
        <f t="shared" si="7"/>
        <v>115</v>
      </c>
      <c r="E34" s="310">
        <f t="shared" si="8"/>
        <v>230</v>
      </c>
      <c r="F34" s="289"/>
      <c r="G34" s="308" t="s">
        <v>1226</v>
      </c>
      <c r="H34" s="308" t="str">
        <f>VLOOKUP(INT(MID(G34,2,LEN(G34)-1)),StyleInfo,2,FALSE) &amp; IF(VLOOKUP(INT(MID(G34,2,LEN(G34)-1)),StyleInfo,6,FALSE) = $A$3," -NEW","")</f>
        <v>Perfetto RoS 3 Jacket</v>
      </c>
      <c r="I34" s="309">
        <f>VLOOKUP(INT(MID(G34,2,LEN(G34)-1)),StyleInfo,3,FALSE)</f>
        <v>160</v>
      </c>
      <c r="J34" s="310">
        <f>VLOOKUP(INT(MID(G34,2,LEN(G34)-1)),StyleInfo,4,FALSE)</f>
        <v>320</v>
      </c>
      <c r="K34" s="289"/>
      <c r="L34" s="304" t="s">
        <v>1240</v>
      </c>
      <c r="M34" s="304" t="str">
        <f t="shared" ref="M34:M41" si="9">VLOOKUP(INT(MID(L34,2,LEN(L34)-1)),StyleInfo,8,FALSE)</f>
        <v>PR 3 Speed Suit</v>
      </c>
      <c r="N34" s="305">
        <f t="shared" ref="N34:N41" si="10">VLOOKUP(INT(MID(L34,2,LEN(L34)-1)),StyleInfo,3,FALSE)</f>
        <v>225</v>
      </c>
      <c r="O34" s="306">
        <f t="shared" ref="O34:O41" si="11">VLOOKUP(INT(MID(L34,2,LEN(L34)-1)),StyleInfo,4,FALSE)</f>
        <v>450</v>
      </c>
      <c r="P34" s="289"/>
      <c r="R34"/>
    </row>
    <row r="35" spans="1:18" s="302" customFormat="1" ht="15.75" x14ac:dyDescent="0.25">
      <c r="A35" s="289"/>
      <c r="B35" s="308" t="s">
        <v>1150</v>
      </c>
      <c r="C35" s="308" t="str">
        <f t="shared" si="6"/>
        <v>Aero Race 8S Jersey</v>
      </c>
      <c r="D35" s="309">
        <f t="shared" si="7"/>
        <v>110</v>
      </c>
      <c r="E35" s="310">
        <f t="shared" si="8"/>
        <v>220</v>
      </c>
      <c r="F35" s="289"/>
      <c r="G35" s="308" t="s">
        <v>1223</v>
      </c>
      <c r="H35" s="308" t="str">
        <f>VLOOKUP(INT(MID(G35,2,LEN(G35)-1)),StyleInfo,8,FALSE)</f>
        <v>Do.Di.Ci. Jacket</v>
      </c>
      <c r="I35" s="309">
        <f>VLOOKUP(INT(MID(G35,2,LEN(G35)-1)),StyleInfo,3,FALSE)</f>
        <v>140</v>
      </c>
      <c r="J35" s="310">
        <f>VLOOKUP(INT(MID(G35,2,LEN(G35)-1)),StyleInfo,4,FALSE)</f>
        <v>280</v>
      </c>
      <c r="K35" s="289"/>
      <c r="L35" s="308" t="s">
        <v>528</v>
      </c>
      <c r="M35" s="308" t="str">
        <f t="shared" si="9"/>
        <v>Free Sanremo 3 Suit Short Sleeve</v>
      </c>
      <c r="N35" s="309">
        <f t="shared" si="10"/>
        <v>150</v>
      </c>
      <c r="O35" s="310">
        <f t="shared" si="11"/>
        <v>300</v>
      </c>
      <c r="P35" s="289"/>
      <c r="R35"/>
    </row>
    <row r="36" spans="1:18" s="302" customFormat="1" ht="15.75" x14ac:dyDescent="0.25">
      <c r="A36" s="289"/>
      <c r="B36" s="308" t="s">
        <v>1152</v>
      </c>
      <c r="C36" s="308" t="str">
        <f t="shared" si="6"/>
        <v>Corretto LS Jersey</v>
      </c>
      <c r="D36" s="309">
        <f t="shared" si="7"/>
        <v>105</v>
      </c>
      <c r="E36" s="310">
        <f t="shared" si="8"/>
        <v>210</v>
      </c>
      <c r="F36" s="289"/>
      <c r="G36" s="308" t="s">
        <v>449</v>
      </c>
      <c r="H36" s="308" t="str">
        <f>VLOOKUP(INT(MID(G36,2,LEN(G36)-1)),StyleInfo,8,FALSE)</f>
        <v>Ultra Rain Cape</v>
      </c>
      <c r="I36" s="309">
        <f>VLOOKUP(INT(MID(G36,2,LEN(G36)-1)),StyleInfo,3,FALSE)</f>
        <v>130</v>
      </c>
      <c r="J36" s="310">
        <f>VLOOKUP(INT(MID(G36,2,LEN(G36)-1)),StyleInfo,4,FALSE)</f>
        <v>260</v>
      </c>
      <c r="K36" s="289"/>
      <c r="L36" s="308" t="s">
        <v>531</v>
      </c>
      <c r="M36" s="308" t="str">
        <f t="shared" si="9"/>
        <v>Free Sanremo 3 Suit Sleeveless</v>
      </c>
      <c r="N36" s="309">
        <f t="shared" si="10"/>
        <v>130</v>
      </c>
      <c r="O36" s="310">
        <f t="shared" si="11"/>
        <v>260</v>
      </c>
      <c r="P36" s="289"/>
      <c r="R36"/>
    </row>
    <row r="37" spans="1:18" s="302" customFormat="1" ht="15.75" x14ac:dyDescent="0.25">
      <c r="A37" s="289"/>
      <c r="B37" s="308" t="s">
        <v>1151</v>
      </c>
      <c r="C37" s="308" t="str">
        <f t="shared" si="6"/>
        <v>Corretto Jersey</v>
      </c>
      <c r="D37" s="309">
        <f t="shared" si="7"/>
        <v>100</v>
      </c>
      <c r="E37" s="310">
        <f t="shared" si="8"/>
        <v>200</v>
      </c>
      <c r="F37" s="289"/>
      <c r="G37" s="308" t="s">
        <v>1224</v>
      </c>
      <c r="H37" s="308" t="str">
        <f>VLOOKUP(INT(MID(G37,2,LEN(G37)-1)),StyleInfo,2,FALSE) &amp; IF(VLOOKUP(INT(MID(G37,2,LEN(G37)-1)),StyleInfo,6,FALSE) = $A$3," -NEW","")</f>
        <v>Do.Di.Ci. Short Sleeve Jacket</v>
      </c>
      <c r="I37" s="309">
        <f>VLOOKUP(INT(MID(G37,2,LEN(G37)-1)),StyleInfo,3,FALSE)</f>
        <v>120</v>
      </c>
      <c r="J37" s="310">
        <f>VLOOKUP(INT(MID(G37,2,LEN(G37)-1)),StyleInfo,4,FALSE)</f>
        <v>240</v>
      </c>
      <c r="K37" s="289"/>
      <c r="L37" s="308" t="s">
        <v>537</v>
      </c>
      <c r="M37" s="308" t="str">
        <f t="shared" si="9"/>
        <v>Free Speed 3 Race Top</v>
      </c>
      <c r="N37" s="309">
        <f t="shared" si="10"/>
        <v>105</v>
      </c>
      <c r="O37" s="310">
        <f t="shared" si="11"/>
        <v>210</v>
      </c>
      <c r="P37" s="289"/>
      <c r="R37"/>
    </row>
    <row r="38" spans="1:18" s="302" customFormat="1" ht="15.75" x14ac:dyDescent="0.25">
      <c r="A38" s="289"/>
      <c r="B38" s="308" t="s">
        <v>456</v>
      </c>
      <c r="C38" s="308" t="str">
        <f t="shared" si="6"/>
        <v>Espresso Thermal Jersey</v>
      </c>
      <c r="D38" s="309">
        <f t="shared" si="7"/>
        <v>90</v>
      </c>
      <c r="E38" s="310">
        <f t="shared" si="8"/>
        <v>180</v>
      </c>
      <c r="F38" s="289"/>
      <c r="G38" s="308" t="s">
        <v>1225</v>
      </c>
      <c r="H38" s="308" t="str">
        <f>VLOOKUP(INT(MID(G38,2,LEN(G38)-1)),StyleInfo,2,FALSE) &amp; IF(VLOOKUP(INT(MID(G38,2,LEN(G38)-1)),StyleInfo,6,FALSE) = $A$3," -NEW","")</f>
        <v>Emergency 3 Rain Jacket</v>
      </c>
      <c r="I38" s="309">
        <f>VLOOKUP(INT(MID(G38,2,LEN(G38)-1)),StyleInfo,3,FALSE)</f>
        <v>100</v>
      </c>
      <c r="J38" s="310">
        <f>VLOOKUP(INT(MID(G38,2,LEN(G38)-1)),StyleInfo,4,FALSE)</f>
        <v>200</v>
      </c>
      <c r="K38" s="289"/>
      <c r="L38" s="308" t="s">
        <v>534</v>
      </c>
      <c r="M38" s="308" t="str">
        <f t="shared" si="9"/>
        <v>Core Tri Suit Short Sleeve</v>
      </c>
      <c r="N38" s="309">
        <f t="shared" si="10"/>
        <v>100</v>
      </c>
      <c r="O38" s="310">
        <f t="shared" si="11"/>
        <v>200</v>
      </c>
      <c r="P38" s="289"/>
      <c r="R38"/>
    </row>
    <row r="39" spans="1:18" s="302" customFormat="1" ht="15.75" x14ac:dyDescent="0.25">
      <c r="A39" s="289"/>
      <c r="B39" s="308" t="s">
        <v>571</v>
      </c>
      <c r="C39" s="308" t="str">
        <f t="shared" si="6"/>
        <v>UPF Long Sleeve Jersey</v>
      </c>
      <c r="D39" s="309">
        <f t="shared" si="7"/>
        <v>90</v>
      </c>
      <c r="E39" s="310">
        <f t="shared" si="8"/>
        <v>180</v>
      </c>
      <c r="F39" s="289"/>
      <c r="G39" s="308" t="s">
        <v>1227</v>
      </c>
      <c r="H39" s="308" t="str">
        <f>VLOOKUP(INT(MID(G39,2,LEN(G39)-1)),StyleInfo,8,FALSE)</f>
        <v>Aria Shell 2 Jacket</v>
      </c>
      <c r="I39" s="309">
        <f>VLOOKUP(INT(MID(G39,2,LEN(G39)-1)),StyleInfo,3,FALSE)</f>
        <v>85</v>
      </c>
      <c r="J39" s="310">
        <f>VLOOKUP(INT(MID(G39,2,LEN(G39)-1)),StyleInfo,4,FALSE)</f>
        <v>170</v>
      </c>
      <c r="K39" s="289"/>
      <c r="L39" s="308" t="s">
        <v>540</v>
      </c>
      <c r="M39" s="308" t="str">
        <f t="shared" si="9"/>
        <v>Free Speed 3 Top</v>
      </c>
      <c r="N39" s="309">
        <f t="shared" si="10"/>
        <v>90</v>
      </c>
      <c r="O39" s="310">
        <f t="shared" si="11"/>
        <v>180</v>
      </c>
      <c r="P39" s="289"/>
      <c r="R39"/>
    </row>
    <row r="40" spans="1:18" s="302" customFormat="1" ht="15.75" x14ac:dyDescent="0.25">
      <c r="A40" s="289"/>
      <c r="B40" s="308" t="s">
        <v>1161</v>
      </c>
      <c r="C40" s="308" t="str">
        <f t="shared" si="6"/>
        <v>Unlimited Endurance 3 Jersey</v>
      </c>
      <c r="D40" s="309">
        <f t="shared" si="7"/>
        <v>87.5</v>
      </c>
      <c r="E40" s="310">
        <f t="shared" si="8"/>
        <v>175</v>
      </c>
      <c r="F40" s="289"/>
      <c r="G40" s="308" t="s">
        <v>452</v>
      </c>
      <c r="H40" s="308" t="str">
        <f>VLOOKUP(INT(MID(G40,2,LEN(G40)-1)),StyleInfo,8,FALSE)</f>
        <v>Squall Shell Jacket</v>
      </c>
      <c r="I40" s="309">
        <f>VLOOKUP(INT(MID(G40,2,LEN(G40)-1)),StyleInfo,3,FALSE)</f>
        <v>70</v>
      </c>
      <c r="J40" s="310">
        <f>VLOOKUP(INT(MID(G40,2,LEN(G40)-1)),StyleInfo,4,FALSE)</f>
        <v>140</v>
      </c>
      <c r="K40" s="289"/>
      <c r="L40" s="308" t="s">
        <v>542</v>
      </c>
      <c r="M40" s="308" t="str">
        <f t="shared" si="9"/>
        <v>Tri Short</v>
      </c>
      <c r="N40" s="309">
        <f t="shared" si="10"/>
        <v>70</v>
      </c>
      <c r="O40" s="310">
        <f t="shared" si="11"/>
        <v>140</v>
      </c>
      <c r="P40" s="289"/>
      <c r="R40"/>
    </row>
    <row r="41" spans="1:18" s="302" customFormat="1" ht="15.75" x14ac:dyDescent="0.25">
      <c r="A41" s="289"/>
      <c r="B41" s="308" t="s">
        <v>383</v>
      </c>
      <c r="C41" s="308" t="str">
        <f t="shared" si="6"/>
        <v>UPF Jersey</v>
      </c>
      <c r="D41" s="309">
        <f t="shared" si="7"/>
        <v>85</v>
      </c>
      <c r="E41" s="310">
        <f t="shared" si="8"/>
        <v>170</v>
      </c>
      <c r="F41" s="289"/>
      <c r="G41" s="308" t="s">
        <v>162</v>
      </c>
      <c r="H41" s="308" t="str">
        <f>VLOOKUP(INT(MID(G41,2,LEN(G41)-1)),StyleInfo,8,FALSE)</f>
        <v>Squadra Stretch Jacket</v>
      </c>
      <c r="I41" s="309">
        <f>VLOOKUP(INT(MID(G41,2,LEN(G41)-1)),StyleInfo,3,FALSE)</f>
        <v>45</v>
      </c>
      <c r="J41" s="310">
        <f>VLOOKUP(INT(MID(G41,2,LEN(G41)-1)),StyleInfo,4,FALSE)</f>
        <v>90</v>
      </c>
      <c r="K41" s="289"/>
      <c r="L41" s="308" t="s">
        <v>184</v>
      </c>
      <c r="M41" s="308" t="str">
        <f t="shared" si="9"/>
        <v>Core Drill Short</v>
      </c>
      <c r="N41" s="309">
        <f t="shared" si="10"/>
        <v>50</v>
      </c>
      <c r="O41" s="310">
        <f t="shared" si="11"/>
        <v>100</v>
      </c>
      <c r="P41" s="289"/>
      <c r="R41"/>
    </row>
    <row r="42" spans="1:18" s="302" customFormat="1" ht="15.75" thickBot="1" x14ac:dyDescent="0.25">
      <c r="A42" s="289"/>
      <c r="B42" s="308" t="s">
        <v>1154</v>
      </c>
      <c r="C42" s="308" t="str">
        <f t="shared" si="6"/>
        <v>Espresso 2 LS Jersey</v>
      </c>
      <c r="D42" s="309">
        <f t="shared" si="7"/>
        <v>85</v>
      </c>
      <c r="E42" s="310">
        <f t="shared" si="8"/>
        <v>170</v>
      </c>
      <c r="F42" s="289"/>
      <c r="G42" s="308" t="s">
        <v>386</v>
      </c>
      <c r="H42" s="308" t="str">
        <f>VLOOKUP(INT(MID(G42,2,LEN(G42)-1)),StyleInfo,8,FALSE)</f>
        <v>Fly Direct Vest</v>
      </c>
      <c r="I42" s="309">
        <f>VLOOKUP(INT(MID(G42,2,LEN(G42)-1)),StyleInfo,3,FALSE)</f>
        <v>110</v>
      </c>
      <c r="J42" s="310">
        <f>VLOOKUP(INT(MID(G42,2,LEN(G42)-1)),StyleInfo,4,FALSE)</f>
        <v>220</v>
      </c>
      <c r="K42" s="289"/>
      <c r="L42" s="289"/>
      <c r="M42" s="289"/>
      <c r="N42" s="313"/>
      <c r="O42" s="313"/>
      <c r="P42" s="289"/>
      <c r="R42" s="101"/>
    </row>
    <row r="43" spans="1:18" s="302" customFormat="1" ht="16.5" thickBot="1" x14ac:dyDescent="0.3">
      <c r="A43" s="289"/>
      <c r="B43" s="308" t="s">
        <v>1153</v>
      </c>
      <c r="C43" s="308" t="str">
        <f t="shared" si="6"/>
        <v>Espresso 2 Jersey</v>
      </c>
      <c r="D43" s="309">
        <f t="shared" si="7"/>
        <v>80</v>
      </c>
      <c r="E43" s="310">
        <f t="shared" si="8"/>
        <v>160</v>
      </c>
      <c r="F43" s="289"/>
      <c r="G43" s="304" t="s">
        <v>1228</v>
      </c>
      <c r="H43" s="304" t="str">
        <f>VLOOKUP(INT(MID(G43,2,LEN(G43)-1)),StyleInfo,8,FALSE)</f>
        <v>Perfetto Air Vest</v>
      </c>
      <c r="I43" s="305">
        <f>VLOOKUP(INT(MID(G43,2,LEN(G43)-1)),StyleInfo,3,FALSE)</f>
        <v>100</v>
      </c>
      <c r="J43" s="306">
        <f>VLOOKUP(INT(MID(G43,2,LEN(G43)-1)),StyleInfo,4,FALSE)</f>
        <v>200</v>
      </c>
      <c r="K43" s="289"/>
      <c r="L43" s="298" t="s">
        <v>275</v>
      </c>
      <c r="M43" s="299"/>
      <c r="N43" s="300" t="s">
        <v>142</v>
      </c>
      <c r="O43" s="301" t="s">
        <v>143</v>
      </c>
      <c r="P43" s="289"/>
      <c r="R43" s="101"/>
    </row>
    <row r="44" spans="1:18" s="302" customFormat="1" x14ac:dyDescent="0.2">
      <c r="A44" s="289"/>
      <c r="B44" s="308" t="s">
        <v>1155</v>
      </c>
      <c r="C44" s="308" t="str">
        <f t="shared" si="6"/>
        <v>Climber's A/C Jersey</v>
      </c>
      <c r="D44" s="309">
        <f t="shared" si="7"/>
        <v>77.5</v>
      </c>
      <c r="E44" s="310">
        <f t="shared" si="8"/>
        <v>155</v>
      </c>
      <c r="F44" s="289"/>
      <c r="G44" s="308" t="s">
        <v>1229</v>
      </c>
      <c r="H44" s="308" t="str">
        <f>VLOOKUP(INT(MID(G44,2,LEN(G44)-1)),StyleInfo,8,FALSE)</f>
        <v>Espresso 2 Vest</v>
      </c>
      <c r="I44" s="309">
        <f>VLOOKUP(INT(MID(G44,2,LEN(G44)-1)),StyleInfo,3,FALSE)</f>
        <v>75</v>
      </c>
      <c r="J44" s="310">
        <f>VLOOKUP(INT(MID(G44,2,LEN(G44)-1)),StyleInfo,4,FALSE)</f>
        <v>150</v>
      </c>
      <c r="K44" s="289"/>
      <c r="L44" s="304" t="s">
        <v>1239</v>
      </c>
      <c r="M44" s="304" t="str">
        <f t="shared" ref="M44:M51" si="12">VLOOKUP(INT(MID(L44,2,LEN(L44)-1)),StyleInfo,8,FALSE)</f>
        <v>PR 3 W Speed Suit</v>
      </c>
      <c r="N44" s="305">
        <f t="shared" ref="N44:N51" si="13">VLOOKUP(INT(MID(L44,2,LEN(L44)-1)),StyleInfo,3,FALSE)</f>
        <v>225</v>
      </c>
      <c r="O44" s="306">
        <f t="shared" ref="O44:O51" si="14">VLOOKUP(INT(MID(L44,2,LEN(L44)-1)),StyleInfo,4,FALSE)</f>
        <v>450</v>
      </c>
      <c r="P44" s="289"/>
      <c r="R44" s="101"/>
    </row>
    <row r="45" spans="1:18" s="302" customFormat="1" x14ac:dyDescent="0.2">
      <c r="A45" s="289"/>
      <c r="B45" s="308" t="s">
        <v>1156</v>
      </c>
      <c r="C45" s="308" t="str">
        <f t="shared" si="6"/>
        <v>Prologo Lite 2 Jersey</v>
      </c>
      <c r="D45" s="309">
        <f t="shared" si="7"/>
        <v>70</v>
      </c>
      <c r="E45" s="310">
        <f t="shared" si="8"/>
        <v>140</v>
      </c>
      <c r="F45" s="289"/>
      <c r="G45" s="308" t="s">
        <v>1230</v>
      </c>
      <c r="H45" s="308" t="str">
        <f>VLOOKUP(INT(MID(G45,2,LEN(G45)-1)),StyleInfo,8,FALSE)</f>
        <v>Aria 2 Vest</v>
      </c>
      <c r="I45" s="309">
        <f>VLOOKUP(INT(MID(G45,2,LEN(G45)-1)),StyleInfo,3,FALSE)</f>
        <v>70</v>
      </c>
      <c r="J45" s="310">
        <f>VLOOKUP(INT(MID(G45,2,LEN(G45)-1)),StyleInfo,4,FALSE)</f>
        <v>140</v>
      </c>
      <c r="K45" s="289"/>
      <c r="L45" s="308" t="s">
        <v>547</v>
      </c>
      <c r="M45" s="308" t="str">
        <f t="shared" si="12"/>
        <v>Free Sanremo 3 W Suit Short Sleeve</v>
      </c>
      <c r="N45" s="309">
        <f t="shared" si="13"/>
        <v>150</v>
      </c>
      <c r="O45" s="310">
        <f t="shared" si="14"/>
        <v>300</v>
      </c>
      <c r="P45" s="289"/>
      <c r="R45" s="101"/>
    </row>
    <row r="46" spans="1:18" s="302" customFormat="1" x14ac:dyDescent="0.2">
      <c r="A46" s="289"/>
      <c r="B46" s="308" t="s">
        <v>1158</v>
      </c>
      <c r="C46" s="308" t="str">
        <f t="shared" si="6"/>
        <v>Drittone Logo Jersey</v>
      </c>
      <c r="D46" s="309">
        <f t="shared" si="7"/>
        <v>65</v>
      </c>
      <c r="E46" s="310">
        <f t="shared" si="8"/>
        <v>130</v>
      </c>
      <c r="F46" s="289"/>
      <c r="G46" s="308" t="s">
        <v>567</v>
      </c>
      <c r="H46" s="308" t="str">
        <f>VLOOKUP(INT(MID(G46,2,LEN(G46)-1)),StyleInfo,8,FALSE)</f>
        <v>Squadra Stretch Vest</v>
      </c>
      <c r="I46" s="309">
        <f>VLOOKUP(INT(MID(G46,2,LEN(G46)-1)),StyleInfo,3,FALSE)</f>
        <v>40</v>
      </c>
      <c r="J46" s="310">
        <f>VLOOKUP(INT(MID(G46,2,LEN(G46)-1)),StyleInfo,4,FALSE)</f>
        <v>80</v>
      </c>
      <c r="K46" s="289"/>
      <c r="L46" s="308" t="s">
        <v>550</v>
      </c>
      <c r="M46" s="308" t="str">
        <f t="shared" si="12"/>
        <v>Free Sanremo 3 W Suit Sleeveless</v>
      </c>
      <c r="N46" s="309">
        <f t="shared" si="13"/>
        <v>130</v>
      </c>
      <c r="O46" s="310">
        <f t="shared" si="14"/>
        <v>260</v>
      </c>
      <c r="P46" s="289"/>
      <c r="R46" s="101"/>
    </row>
    <row r="47" spans="1:18" s="302" customFormat="1" ht="15.75" thickBot="1" x14ac:dyDescent="0.25">
      <c r="A47" s="289"/>
      <c r="B47" s="308" t="s">
        <v>1159</v>
      </c>
      <c r="C47" s="308" t="str">
        <f t="shared" si="6"/>
        <v>Stratus Logo Jersey</v>
      </c>
      <c r="D47" s="309">
        <f t="shared" si="7"/>
        <v>65</v>
      </c>
      <c r="E47" s="310">
        <f t="shared" si="8"/>
        <v>130</v>
      </c>
      <c r="F47" s="289"/>
      <c r="G47" s="311"/>
      <c r="H47" s="311"/>
      <c r="I47" s="312"/>
      <c r="J47" s="312"/>
      <c r="K47" s="289"/>
      <c r="L47" s="308" t="s">
        <v>554</v>
      </c>
      <c r="M47" s="308" t="str">
        <f t="shared" si="12"/>
        <v>Free Speed 3 W Race Top</v>
      </c>
      <c r="N47" s="309">
        <f t="shared" si="13"/>
        <v>105</v>
      </c>
      <c r="O47" s="310">
        <f t="shared" si="14"/>
        <v>210</v>
      </c>
      <c r="P47" s="289"/>
      <c r="R47" s="101"/>
    </row>
    <row r="48" spans="1:18" s="302" customFormat="1" ht="16.5" thickBot="1" x14ac:dyDescent="0.3">
      <c r="A48" s="289"/>
      <c r="B48" s="308" t="s">
        <v>1157</v>
      </c>
      <c r="C48" s="308" t="str">
        <f t="shared" si="6"/>
        <v>Entrata Apex Jersey</v>
      </c>
      <c r="D48" s="309">
        <f t="shared" si="7"/>
        <v>60</v>
      </c>
      <c r="E48" s="310">
        <f t="shared" si="8"/>
        <v>120</v>
      </c>
      <c r="F48" s="289"/>
      <c r="G48" s="298" t="s">
        <v>144</v>
      </c>
      <c r="H48" s="299"/>
      <c r="I48" s="300" t="s">
        <v>142</v>
      </c>
      <c r="J48" s="301" t="s">
        <v>143</v>
      </c>
      <c r="K48" s="289"/>
      <c r="L48" s="308" t="s">
        <v>553</v>
      </c>
      <c r="M48" s="308" t="str">
        <f t="shared" si="12"/>
        <v>Core Tri W Suit Short Sleeve</v>
      </c>
      <c r="N48" s="309">
        <f t="shared" si="13"/>
        <v>100</v>
      </c>
      <c r="O48" s="310">
        <f t="shared" si="14"/>
        <v>200</v>
      </c>
      <c r="P48" s="289"/>
      <c r="R48" s="101"/>
    </row>
    <row r="49" spans="1:18" s="302" customFormat="1" ht="15.75" thickBot="1" x14ac:dyDescent="0.25">
      <c r="A49" s="289"/>
      <c r="B49" s="289"/>
      <c r="C49" s="289"/>
      <c r="D49" s="289"/>
      <c r="E49" s="289"/>
      <c r="F49" s="289"/>
      <c r="G49" s="304" t="s">
        <v>461</v>
      </c>
      <c r="H49" s="304" t="str">
        <f t="shared" ref="H49:H64" si="15">VLOOKUP(INT(MID(G49,2,LEN(G49)-1)),StyleInfo,8,FALSE)</f>
        <v>Premio Evo W DT Bibshort</v>
      </c>
      <c r="I49" s="305">
        <f t="shared" ref="I49:I64" si="16">VLOOKUP(INT(MID(G49,2,LEN(G49)-1)),StyleInfo,3,FALSE)</f>
        <v>175</v>
      </c>
      <c r="J49" s="306">
        <f t="shared" ref="J49:J64" si="17">VLOOKUP(INT(MID(G49,2,LEN(G49)-1)),StyleInfo,4,FALSE)</f>
        <v>350</v>
      </c>
      <c r="K49" s="289"/>
      <c r="L49" s="308" t="s">
        <v>556</v>
      </c>
      <c r="M49" s="308" t="str">
        <f t="shared" si="12"/>
        <v>Free Speed 3 W Top</v>
      </c>
      <c r="N49" s="309">
        <f t="shared" si="13"/>
        <v>90</v>
      </c>
      <c r="O49" s="310">
        <f t="shared" si="14"/>
        <v>180</v>
      </c>
      <c r="P49" s="289"/>
      <c r="R49" s="101"/>
    </row>
    <row r="50" spans="1:18" s="302" customFormat="1" ht="16.5" thickBot="1" x14ac:dyDescent="0.3">
      <c r="A50" s="289"/>
      <c r="B50" s="357" t="s">
        <v>1107</v>
      </c>
      <c r="C50" s="321"/>
      <c r="D50" s="292" t="s">
        <v>142</v>
      </c>
      <c r="E50" s="293" t="s">
        <v>143</v>
      </c>
      <c r="F50" s="289"/>
      <c r="G50" s="308" t="s">
        <v>464</v>
      </c>
      <c r="H50" s="308" t="str">
        <f t="shared" si="15"/>
        <v>Premio Evo W Short</v>
      </c>
      <c r="I50" s="309">
        <f t="shared" si="16"/>
        <v>165</v>
      </c>
      <c r="J50" s="310">
        <f t="shared" si="17"/>
        <v>330</v>
      </c>
      <c r="K50" s="289"/>
      <c r="L50" s="308" t="s">
        <v>559</v>
      </c>
      <c r="M50" s="308" t="str">
        <f t="shared" si="12"/>
        <v>Tri W Short</v>
      </c>
      <c r="N50" s="309">
        <f t="shared" si="13"/>
        <v>70</v>
      </c>
      <c r="O50" s="310">
        <f t="shared" si="14"/>
        <v>140</v>
      </c>
      <c r="P50" s="289"/>
      <c r="R50" s="101"/>
    </row>
    <row r="51" spans="1:18" s="302" customFormat="1" x14ac:dyDescent="0.2">
      <c r="A51" s="289"/>
      <c r="B51" s="304" t="s">
        <v>459</v>
      </c>
      <c r="C51" s="304" t="str">
        <f>VLOOKUP(INT(MID(B51,2,LEN(B51)-1)),StyleInfo,8,FALSE)</f>
        <v>Espresso Bibtight</v>
      </c>
      <c r="D51" s="305">
        <f>VLOOKUP(INT(MID(B51,2,LEN(B51)-1)),StyleInfo,3,FALSE)</f>
        <v>100</v>
      </c>
      <c r="E51" s="306">
        <f>VLOOKUP(INT(MID(B51,2,LEN(B51)-1)),StyleInfo,4,FALSE)</f>
        <v>200</v>
      </c>
      <c r="F51" s="289"/>
      <c r="G51" s="308" t="s">
        <v>466</v>
      </c>
      <c r="H51" s="308" t="str">
        <f t="shared" si="15"/>
        <v>Free Aero Race S W Bibshort</v>
      </c>
      <c r="I51" s="309">
        <f t="shared" si="16"/>
        <v>125</v>
      </c>
      <c r="J51" s="310">
        <f t="shared" si="17"/>
        <v>250</v>
      </c>
      <c r="K51" s="289"/>
      <c r="L51" s="308" t="s">
        <v>185</v>
      </c>
      <c r="M51" s="308" t="str">
        <f t="shared" si="12"/>
        <v>Core Drill W Short</v>
      </c>
      <c r="N51" s="309">
        <f t="shared" si="13"/>
        <v>50</v>
      </c>
      <c r="O51" s="310">
        <f t="shared" si="14"/>
        <v>100</v>
      </c>
      <c r="P51" s="289"/>
      <c r="R51" s="101"/>
    </row>
    <row r="52" spans="1:18" s="302" customFormat="1" ht="16.5" thickBot="1" x14ac:dyDescent="0.3">
      <c r="A52" s="289"/>
      <c r="B52" s="308" t="s">
        <v>1195</v>
      </c>
      <c r="C52" s="308" t="str">
        <f>VLOOKUP(INT(MID(B52,2,LEN(B52)-1)),StyleInfo,8,FALSE)</f>
        <v>Competizione Bibtight</v>
      </c>
      <c r="D52" s="309">
        <f>VLOOKUP(INT(MID(B52,2,LEN(B52)-1)),StyleInfo,3,FALSE)</f>
        <v>85</v>
      </c>
      <c r="E52" s="310">
        <f>VLOOKUP(INT(MID(B52,2,LEN(B52)-1)),StyleInfo,4,FALSE)</f>
        <v>170</v>
      </c>
      <c r="F52" s="289"/>
      <c r="G52" s="304" t="s">
        <v>470</v>
      </c>
      <c r="H52" s="304" t="str">
        <f t="shared" si="15"/>
        <v>Free Aero Race S Short</v>
      </c>
      <c r="I52" s="305">
        <f t="shared" si="16"/>
        <v>115</v>
      </c>
      <c r="J52" s="306">
        <f t="shared" si="17"/>
        <v>230</v>
      </c>
      <c r="K52" s="289"/>
      <c r="L52" s="289"/>
      <c r="M52" s="289"/>
      <c r="N52" s="313"/>
      <c r="O52" s="313"/>
      <c r="P52" s="289"/>
      <c r="R52"/>
    </row>
    <row r="53" spans="1:18" s="302" customFormat="1" ht="16.5" thickBot="1" x14ac:dyDescent="0.3">
      <c r="A53" s="289"/>
      <c r="B53" s="308" t="s">
        <v>166</v>
      </c>
      <c r="C53" s="308" t="str">
        <f>VLOOKUP(INT(MID(B53,2,LEN(B53)-1)),StyleInfo,8,FALSE)</f>
        <v>Entrata Bibtight</v>
      </c>
      <c r="D53" s="309">
        <f>VLOOKUP(INT(MID(B53,2,LEN(B53)-1)),StyleInfo,3,FALSE)</f>
        <v>75</v>
      </c>
      <c r="E53" s="310">
        <f>VLOOKUP(INT(MID(B53,2,LEN(B53)-1)),StyleInfo,4,FALSE)</f>
        <v>150</v>
      </c>
      <c r="F53" s="289"/>
      <c r="G53" s="308" t="s">
        <v>492</v>
      </c>
      <c r="H53" s="308" t="str">
        <f t="shared" si="15"/>
        <v>Unlimited Endurance W DT Bibshort</v>
      </c>
      <c r="I53" s="309">
        <f t="shared" si="16"/>
        <v>105</v>
      </c>
      <c r="J53" s="310">
        <f t="shared" si="17"/>
        <v>210</v>
      </c>
      <c r="K53" s="289"/>
      <c r="L53" s="314" t="s">
        <v>273</v>
      </c>
      <c r="M53" s="295"/>
      <c r="N53" s="296" t="s">
        <v>142</v>
      </c>
      <c r="O53" s="297" t="s">
        <v>143</v>
      </c>
      <c r="P53" s="289"/>
      <c r="R53"/>
    </row>
    <row r="54" spans="1:18" s="302" customFormat="1" ht="16.5" thickBot="1" x14ac:dyDescent="0.3">
      <c r="A54" s="289"/>
      <c r="B54" s="289"/>
      <c r="C54" s="289"/>
      <c r="D54" s="313"/>
      <c r="E54" s="313"/>
      <c r="F54" s="289"/>
      <c r="G54" s="308" t="s">
        <v>1179</v>
      </c>
      <c r="H54" s="308" t="str">
        <f t="shared" si="15"/>
        <v>Movement Travel Short</v>
      </c>
      <c r="I54" s="309">
        <f t="shared" si="16"/>
        <v>105</v>
      </c>
      <c r="J54" s="310">
        <f t="shared" si="17"/>
        <v>210</v>
      </c>
      <c r="K54" s="289"/>
      <c r="L54" s="308" t="s">
        <v>1241</v>
      </c>
      <c r="M54" s="308" t="str">
        <f>VLOOKUP(INT(MID(L54,2,LEN(L54)-1)),StyleInfo,8,FALSE)</f>
        <v>PR Leg Sleeves</v>
      </c>
      <c r="N54" s="309">
        <f>VLOOKUP(INT(MID(L54,2,LEN(L54)-1)),StyleInfo,3,FALSE)</f>
        <v>42.5</v>
      </c>
      <c r="O54" s="310">
        <f>VLOOKUP(INT(MID(L54,2,LEN(L54)-1)),StyleInfo,4,FALSE)</f>
        <v>85</v>
      </c>
      <c r="P54" s="289"/>
      <c r="R54"/>
    </row>
    <row r="55" spans="1:18" s="302" customFormat="1" ht="16.5" thickBot="1" x14ac:dyDescent="0.3">
      <c r="A55" s="289"/>
      <c r="B55" s="320" t="s">
        <v>397</v>
      </c>
      <c r="C55" s="291"/>
      <c r="D55" s="292" t="s">
        <v>142</v>
      </c>
      <c r="E55" s="293" t="s">
        <v>143</v>
      </c>
      <c r="F55" s="289"/>
      <c r="G55" s="308" t="s">
        <v>1177</v>
      </c>
      <c r="H55" s="308" t="str">
        <f t="shared" si="15"/>
        <v>Espresso 2 W DT Bibshort</v>
      </c>
      <c r="I55" s="309">
        <f t="shared" si="16"/>
        <v>100</v>
      </c>
      <c r="J55" s="310">
        <f t="shared" si="17"/>
        <v>200</v>
      </c>
      <c r="K55" s="289"/>
      <c r="L55" s="308" t="s">
        <v>171</v>
      </c>
      <c r="M55" s="308" t="str">
        <f>VLOOKUP(INT(MID(L55,2,LEN(L55)-1)),StyleInfo,8,FALSE)</f>
        <v>Fast Legs Sleeves</v>
      </c>
      <c r="N55" s="309">
        <f>VLOOKUP(INT(MID(L55,2,LEN(L55)-1)),StyleInfo,3,FALSE)</f>
        <v>27.5</v>
      </c>
      <c r="O55" s="310">
        <f>VLOOKUP(INT(MID(L55,2,LEN(L55)-1)),StyleInfo,4,FALSE)</f>
        <v>55</v>
      </c>
      <c r="P55" s="289"/>
      <c r="R55"/>
    </row>
    <row r="56" spans="1:18" s="302" customFormat="1" ht="16.5" thickBot="1" x14ac:dyDescent="0.3">
      <c r="A56" s="289"/>
      <c r="B56" s="303" t="s">
        <v>161</v>
      </c>
      <c r="C56" s="304" t="str">
        <f t="shared" ref="C56:C62" si="18">VLOOKUP(INT(MID(B56,2,LEN(B56)-1)),StyleInfo,8,FALSE)</f>
        <v>Active Cooling Sleeveless</v>
      </c>
      <c r="D56" s="305">
        <f t="shared" ref="D56:D62" si="19">VLOOKUP(INT(MID(B56,2,LEN(B56)-1)),StyleInfo,3,FALSE)</f>
        <v>55</v>
      </c>
      <c r="E56" s="306">
        <f t="shared" ref="E56:E62" si="20">VLOOKUP(INT(MID(B56,2,LEN(B56)-1)),StyleInfo,4,FALSE)</f>
        <v>110</v>
      </c>
      <c r="F56" s="289"/>
      <c r="G56" s="308" t="s">
        <v>472</v>
      </c>
      <c r="H56" s="308" t="str">
        <f t="shared" si="15"/>
        <v>A/C W Bibshort</v>
      </c>
      <c r="I56" s="309">
        <f t="shared" si="16"/>
        <v>95</v>
      </c>
      <c r="J56" s="310">
        <f t="shared" si="17"/>
        <v>190</v>
      </c>
      <c r="K56" s="289"/>
      <c r="L56" s="289"/>
      <c r="M56" s="289"/>
      <c r="N56" s="313"/>
      <c r="O56" s="313"/>
      <c r="P56" s="289"/>
      <c r="R56"/>
    </row>
    <row r="57" spans="1:18" s="302" customFormat="1" ht="16.5" thickBot="1" x14ac:dyDescent="0.3">
      <c r="A57" s="289"/>
      <c r="B57" s="307" t="s">
        <v>158</v>
      </c>
      <c r="C57" s="308" t="str">
        <f t="shared" si="18"/>
        <v>Core Seamless Base Layer SS</v>
      </c>
      <c r="D57" s="309">
        <f t="shared" si="19"/>
        <v>42.5</v>
      </c>
      <c r="E57" s="310">
        <f t="shared" si="20"/>
        <v>85</v>
      </c>
      <c r="F57" s="289"/>
      <c r="G57" s="308" t="s">
        <v>1180</v>
      </c>
      <c r="H57" s="308" t="str">
        <f t="shared" si="15"/>
        <v>Espresso 2 W Short</v>
      </c>
      <c r="I57" s="309">
        <f t="shared" si="16"/>
        <v>90</v>
      </c>
      <c r="J57" s="310">
        <f t="shared" si="17"/>
        <v>180</v>
      </c>
      <c r="K57" s="289"/>
      <c r="L57" s="322" t="s">
        <v>276</v>
      </c>
      <c r="M57" s="323"/>
      <c r="N57" s="324" t="s">
        <v>142</v>
      </c>
      <c r="O57" s="325" t="s">
        <v>143</v>
      </c>
      <c r="P57" s="289"/>
      <c r="R57"/>
    </row>
    <row r="58" spans="1:18" s="302" customFormat="1" x14ac:dyDescent="0.2">
      <c r="A58" s="289"/>
      <c r="B58" s="307" t="s">
        <v>160</v>
      </c>
      <c r="C58" s="308" t="str">
        <f t="shared" si="18"/>
        <v>Core Seamless Base Layer</v>
      </c>
      <c r="D58" s="309">
        <f t="shared" si="19"/>
        <v>40</v>
      </c>
      <c r="E58" s="310">
        <f t="shared" si="20"/>
        <v>80</v>
      </c>
      <c r="F58" s="289"/>
      <c r="G58" s="308" t="s">
        <v>146</v>
      </c>
      <c r="H58" s="308" t="str">
        <f t="shared" si="15"/>
        <v>Endurance W Bibshort</v>
      </c>
      <c r="I58" s="309">
        <f t="shared" si="16"/>
        <v>85</v>
      </c>
      <c r="J58" s="310">
        <f t="shared" si="17"/>
        <v>170</v>
      </c>
      <c r="K58" s="289"/>
      <c r="L58" s="304" t="s">
        <v>1249</v>
      </c>
      <c r="M58" s="308" t="str">
        <f t="shared" ref="M58:M67" si="21">VLOOKUP(INT(MID(L58,2,LEN(L58)-1)),StyleInfo,8,FALSE)</f>
        <v>Castelli Alpha Fleece Hoody</v>
      </c>
      <c r="N58" s="309">
        <f t="shared" ref="N58:N67" si="22">VLOOKUP(INT(MID(L58,2,LEN(L58)-1)),StyleInfo,3,FALSE)</f>
        <v>115</v>
      </c>
      <c r="O58" s="310">
        <f t="shared" ref="O58:O67" si="23">VLOOKUP(INT(MID(L58,2,LEN(L58)-1)),StyleInfo,4,FALSE)</f>
        <v>230</v>
      </c>
      <c r="P58" s="289"/>
    </row>
    <row r="59" spans="1:18" s="302" customFormat="1" x14ac:dyDescent="0.2">
      <c r="A59" s="289"/>
      <c r="B59" s="307" t="s">
        <v>153</v>
      </c>
      <c r="C59" s="308" t="str">
        <f t="shared" si="18"/>
        <v>Pro Mesh 2.0 Short Sleeve</v>
      </c>
      <c r="D59" s="309">
        <f t="shared" si="19"/>
        <v>37.5</v>
      </c>
      <c r="E59" s="310">
        <f t="shared" si="20"/>
        <v>75</v>
      </c>
      <c r="F59" s="289"/>
      <c r="G59" s="308" t="s">
        <v>152</v>
      </c>
      <c r="H59" s="308" t="str">
        <f t="shared" si="15"/>
        <v>Unlimited Cargo W Bibshort</v>
      </c>
      <c r="I59" s="309">
        <f t="shared" si="16"/>
        <v>82.5</v>
      </c>
      <c r="J59" s="310">
        <f t="shared" si="17"/>
        <v>165</v>
      </c>
      <c r="K59" s="289"/>
      <c r="L59" s="308" t="s">
        <v>1242</v>
      </c>
      <c r="M59" s="308" t="str">
        <f t="shared" si="21"/>
        <v>Classico Puffy Jacket</v>
      </c>
      <c r="N59" s="309">
        <f t="shared" si="22"/>
        <v>100</v>
      </c>
      <c r="O59" s="310">
        <f t="shared" si="23"/>
        <v>200</v>
      </c>
      <c r="P59" s="289"/>
    </row>
    <row r="60" spans="1:18" s="302" customFormat="1" x14ac:dyDescent="0.2">
      <c r="A60" s="289"/>
      <c r="B60" s="307" t="s">
        <v>156</v>
      </c>
      <c r="C60" s="308" t="str">
        <f t="shared" si="18"/>
        <v>Core Mesh 3 SS</v>
      </c>
      <c r="D60" s="309">
        <f t="shared" si="19"/>
        <v>35</v>
      </c>
      <c r="E60" s="310">
        <f t="shared" si="20"/>
        <v>70</v>
      </c>
      <c r="F60" s="289"/>
      <c r="G60" s="308" t="s">
        <v>1178</v>
      </c>
      <c r="H60" s="308" t="str">
        <f t="shared" si="15"/>
        <v>Comfort Travel Short</v>
      </c>
      <c r="I60" s="309">
        <f t="shared" si="16"/>
        <v>80</v>
      </c>
      <c r="J60" s="310">
        <f t="shared" si="17"/>
        <v>160</v>
      </c>
      <c r="K60" s="289"/>
      <c r="L60" s="304" t="s">
        <v>1243</v>
      </c>
      <c r="M60" s="308" t="str">
        <f t="shared" si="21"/>
        <v>Classico Fleece Jacket</v>
      </c>
      <c r="N60" s="309">
        <f t="shared" si="22"/>
        <v>90</v>
      </c>
      <c r="O60" s="310">
        <f t="shared" si="23"/>
        <v>180</v>
      </c>
      <c r="P60" s="289"/>
    </row>
    <row r="61" spans="1:18" s="302" customFormat="1" x14ac:dyDescent="0.2">
      <c r="A61" s="289"/>
      <c r="B61" s="307" t="s">
        <v>155</v>
      </c>
      <c r="C61" s="308" t="str">
        <f t="shared" si="18"/>
        <v>Pro Mesh 2.0 Sleeveless</v>
      </c>
      <c r="D61" s="309">
        <f t="shared" si="19"/>
        <v>35</v>
      </c>
      <c r="E61" s="310">
        <f t="shared" si="20"/>
        <v>70</v>
      </c>
      <c r="F61" s="289"/>
      <c r="G61" s="308" t="s">
        <v>147</v>
      </c>
      <c r="H61" s="308" t="str">
        <f t="shared" si="15"/>
        <v>Endurance W Short</v>
      </c>
      <c r="I61" s="309">
        <f t="shared" si="16"/>
        <v>75</v>
      </c>
      <c r="J61" s="310">
        <f t="shared" si="17"/>
        <v>150</v>
      </c>
      <c r="K61" s="289"/>
      <c r="L61" s="308" t="s">
        <v>1244</v>
      </c>
      <c r="M61" s="308" t="str">
        <f t="shared" si="21"/>
        <v>Logo Hoody</v>
      </c>
      <c r="N61" s="309">
        <f t="shared" si="22"/>
        <v>65</v>
      </c>
      <c r="O61" s="310">
        <f t="shared" si="23"/>
        <v>130</v>
      </c>
      <c r="P61" s="289"/>
    </row>
    <row r="62" spans="1:18" s="302" customFormat="1" x14ac:dyDescent="0.2">
      <c r="A62" s="289"/>
      <c r="B62" s="307" t="s">
        <v>157</v>
      </c>
      <c r="C62" s="308" t="str">
        <f t="shared" si="18"/>
        <v>Core Mesh 3 Sleeveless</v>
      </c>
      <c r="D62" s="309">
        <f t="shared" si="19"/>
        <v>32.5</v>
      </c>
      <c r="E62" s="310">
        <f t="shared" si="20"/>
        <v>65</v>
      </c>
      <c r="F62" s="289"/>
      <c r="G62" s="308" t="s">
        <v>475</v>
      </c>
      <c r="H62" s="308" t="str">
        <f t="shared" si="15"/>
        <v>Prima 2 DT Bibshort</v>
      </c>
      <c r="I62" s="309">
        <f t="shared" si="16"/>
        <v>60</v>
      </c>
      <c r="J62" s="310">
        <f t="shared" si="17"/>
        <v>120</v>
      </c>
      <c r="K62" s="289"/>
      <c r="L62" s="308" t="s">
        <v>1250</v>
      </c>
      <c r="M62" s="308" t="str">
        <f t="shared" si="21"/>
        <v>Milano 2 Pant</v>
      </c>
      <c r="N62" s="309">
        <f t="shared" si="22"/>
        <v>65</v>
      </c>
      <c r="O62" s="310">
        <f t="shared" si="23"/>
        <v>130</v>
      </c>
      <c r="P62" s="289"/>
    </row>
    <row r="63" spans="1:18" s="302" customFormat="1" ht="15.75" thickBot="1" x14ac:dyDescent="0.25">
      <c r="A63" s="289"/>
      <c r="B63" s="289"/>
      <c r="C63" s="289"/>
      <c r="D63" s="313"/>
      <c r="E63" s="313"/>
      <c r="F63" s="289"/>
      <c r="G63" s="308" t="s">
        <v>480</v>
      </c>
      <c r="H63" s="308" t="str">
        <f t="shared" si="15"/>
        <v>Prima 2 Short</v>
      </c>
      <c r="I63" s="309">
        <f t="shared" si="16"/>
        <v>55</v>
      </c>
      <c r="J63" s="310">
        <f t="shared" si="17"/>
        <v>110</v>
      </c>
      <c r="K63" s="289"/>
      <c r="L63" s="308" t="s">
        <v>1245</v>
      </c>
      <c r="M63" s="308" t="str">
        <f t="shared" si="21"/>
        <v>Logo Sweatshirt</v>
      </c>
      <c r="N63" s="309">
        <f t="shared" si="22"/>
        <v>50</v>
      </c>
      <c r="O63" s="310">
        <f t="shared" si="23"/>
        <v>100</v>
      </c>
      <c r="P63" s="289"/>
    </row>
    <row r="64" spans="1:18" s="302" customFormat="1" ht="16.5" thickBot="1" x14ac:dyDescent="0.3">
      <c r="A64" s="289"/>
      <c r="B64" s="294" t="s">
        <v>218</v>
      </c>
      <c r="C64" s="295"/>
      <c r="D64" s="296" t="s">
        <v>142</v>
      </c>
      <c r="E64" s="297" t="s">
        <v>143</v>
      </c>
      <c r="F64" s="289"/>
      <c r="G64" s="308" t="s">
        <v>494</v>
      </c>
      <c r="H64" s="308" t="str">
        <f t="shared" si="15"/>
        <v>Unlimited Adventure Baggy W Short</v>
      </c>
      <c r="I64" s="309">
        <f t="shared" si="16"/>
        <v>50</v>
      </c>
      <c r="J64" s="310">
        <f t="shared" si="17"/>
        <v>100</v>
      </c>
      <c r="K64" s="289"/>
      <c r="L64" s="308" t="s">
        <v>1251</v>
      </c>
      <c r="M64" s="308" t="str">
        <f t="shared" si="21"/>
        <v>Milano 2 Short</v>
      </c>
      <c r="N64" s="309">
        <f t="shared" si="22"/>
        <v>50</v>
      </c>
      <c r="O64" s="310">
        <f t="shared" si="23"/>
        <v>100</v>
      </c>
      <c r="P64" s="289"/>
    </row>
    <row r="65" spans="1:16" s="302" customFormat="1" ht="15.75" thickBot="1" x14ac:dyDescent="0.25">
      <c r="A65" s="289"/>
      <c r="B65" s="303" t="s">
        <v>1203</v>
      </c>
      <c r="C65" s="304" t="str">
        <f t="shared" ref="C65:C72" si="24">VLOOKUP(INT(MID(B65,2,LEN(B65)-1)),StyleInfo,8,FALSE)</f>
        <v>Rosso Corsa Pro Glove</v>
      </c>
      <c r="D65" s="305">
        <f t="shared" ref="D65:D72" si="25">VLOOKUP(INT(MID(B65,2,LEN(B65)-1)),StyleInfo,3,FALSE)</f>
        <v>40</v>
      </c>
      <c r="E65" s="306">
        <f t="shared" ref="E65:E72" si="26">VLOOKUP(INT(MID(B65,2,LEN(B65)-1)),StyleInfo,4,FALSE)</f>
        <v>80</v>
      </c>
      <c r="F65" s="289"/>
      <c r="G65" s="289"/>
      <c r="H65" s="289"/>
      <c r="I65" s="313"/>
      <c r="J65" s="313"/>
      <c r="K65" s="289"/>
      <c r="L65" s="308" t="s">
        <v>1248</v>
      </c>
      <c r="M65" s="308" t="str">
        <f t="shared" si="21"/>
        <v>Sleeve Logo LS Tee</v>
      </c>
      <c r="N65" s="309">
        <f t="shared" si="22"/>
        <v>30</v>
      </c>
      <c r="O65" s="310">
        <f t="shared" si="23"/>
        <v>60</v>
      </c>
      <c r="P65" s="289"/>
    </row>
    <row r="66" spans="1:16" s="302" customFormat="1" ht="16.5" thickBot="1" x14ac:dyDescent="0.3">
      <c r="A66" s="289"/>
      <c r="B66" s="303" t="s">
        <v>272</v>
      </c>
      <c r="C66" s="308" t="str">
        <f t="shared" si="24"/>
        <v>Diluvio One Glove</v>
      </c>
      <c r="D66" s="309">
        <f t="shared" si="25"/>
        <v>37.5</v>
      </c>
      <c r="E66" s="310">
        <f t="shared" si="26"/>
        <v>75</v>
      </c>
      <c r="F66" s="289"/>
      <c r="G66" s="298" t="s">
        <v>148</v>
      </c>
      <c r="H66" s="299"/>
      <c r="I66" s="300" t="s">
        <v>142</v>
      </c>
      <c r="J66" s="301" t="s">
        <v>143</v>
      </c>
      <c r="K66" s="289"/>
      <c r="L66" s="308" t="s">
        <v>1246</v>
      </c>
      <c r="M66" s="308" t="str">
        <f t="shared" si="21"/>
        <v>Tone Logo Tee</v>
      </c>
      <c r="N66" s="309">
        <f t="shared" si="22"/>
        <v>25</v>
      </c>
      <c r="O66" s="310">
        <f t="shared" si="23"/>
        <v>50</v>
      </c>
      <c r="P66" s="289"/>
    </row>
    <row r="67" spans="1:16" s="302" customFormat="1" x14ac:dyDescent="0.2">
      <c r="A67" s="289"/>
      <c r="B67" s="307" t="s">
        <v>398</v>
      </c>
      <c r="C67" s="308" t="str">
        <f t="shared" si="24"/>
        <v>Premio Evo Glove</v>
      </c>
      <c r="D67" s="309">
        <f t="shared" si="25"/>
        <v>32.5</v>
      </c>
      <c r="E67" s="310">
        <f t="shared" si="26"/>
        <v>65</v>
      </c>
      <c r="F67" s="289"/>
      <c r="G67" s="308" t="s">
        <v>486</v>
      </c>
      <c r="H67" s="308" t="str">
        <f t="shared" ref="H67:H82" si="27">VLOOKUP(INT(MID(G67,2,LEN(G67)-1)),StyleInfo,8,FALSE)</f>
        <v>Premio Evo W Jersey</v>
      </c>
      <c r="I67" s="309">
        <f t="shared" ref="I67:I82" si="28">VLOOKUP(INT(MID(G67,2,LEN(G67)-1)),StyleInfo,3,FALSE)</f>
        <v>150</v>
      </c>
      <c r="J67" s="310">
        <f t="shared" ref="J67:J82" si="29">VLOOKUP(INT(MID(G67,2,LEN(G67)-1)),StyleInfo,4,FALSE)</f>
        <v>300</v>
      </c>
      <c r="K67" s="289"/>
      <c r="L67" s="308" t="s">
        <v>1247</v>
      </c>
      <c r="M67" s="308" t="str">
        <f t="shared" si="21"/>
        <v>Innovation Logo Tee</v>
      </c>
      <c r="N67" s="309">
        <f t="shared" si="22"/>
        <v>25</v>
      </c>
      <c r="O67" s="310">
        <f t="shared" si="23"/>
        <v>50</v>
      </c>
      <c r="P67" s="289"/>
    </row>
    <row r="68" spans="1:16" s="302" customFormat="1" ht="15.6" customHeight="1" thickBot="1" x14ac:dyDescent="0.25">
      <c r="A68" s="289"/>
      <c r="B68" s="307" t="s">
        <v>165</v>
      </c>
      <c r="C68" s="308" t="str">
        <f t="shared" si="24"/>
        <v>Arenberg Gel LF Glove</v>
      </c>
      <c r="D68" s="309">
        <f t="shared" si="25"/>
        <v>30</v>
      </c>
      <c r="E68" s="310">
        <f t="shared" si="26"/>
        <v>60</v>
      </c>
      <c r="F68" s="289"/>
      <c r="G68" s="308" t="s">
        <v>1176</v>
      </c>
      <c r="H68" s="308" t="str">
        <f t="shared" si="27"/>
        <v>Unlimited Pro 2 W Jersey</v>
      </c>
      <c r="I68" s="309">
        <f t="shared" si="28"/>
        <v>115</v>
      </c>
      <c r="J68" s="310">
        <f t="shared" si="29"/>
        <v>230</v>
      </c>
      <c r="K68" s="289"/>
      <c r="L68" s="289"/>
      <c r="M68" s="289"/>
      <c r="N68" s="313"/>
      <c r="O68" s="313"/>
      <c r="P68" s="289"/>
    </row>
    <row r="69" spans="1:16" s="302" customFormat="1" ht="15.6" customHeight="1" thickBot="1" x14ac:dyDescent="0.3">
      <c r="A69" s="289"/>
      <c r="B69" s="307" t="s">
        <v>163</v>
      </c>
      <c r="C69" s="308" t="str">
        <f t="shared" si="24"/>
        <v>Arenberg Gel 2 Glove</v>
      </c>
      <c r="D69" s="309">
        <f t="shared" si="25"/>
        <v>27.5</v>
      </c>
      <c r="E69" s="310">
        <f t="shared" si="26"/>
        <v>55</v>
      </c>
      <c r="F69" s="289"/>
      <c r="G69" s="308" t="s">
        <v>1174</v>
      </c>
      <c r="H69" s="308" t="str">
        <f t="shared" si="27"/>
        <v>Aero Race 8S W Jersey</v>
      </c>
      <c r="I69" s="309">
        <f t="shared" si="28"/>
        <v>110</v>
      </c>
      <c r="J69" s="310">
        <f t="shared" si="29"/>
        <v>220</v>
      </c>
      <c r="K69" s="289"/>
      <c r="L69" s="298" t="s">
        <v>173</v>
      </c>
      <c r="M69" s="299"/>
      <c r="N69" s="300" t="s">
        <v>142</v>
      </c>
      <c r="O69" s="301" t="s">
        <v>143</v>
      </c>
      <c r="P69" s="289"/>
    </row>
    <row r="70" spans="1:16" s="302" customFormat="1" x14ac:dyDescent="0.2">
      <c r="A70" s="289"/>
      <c r="B70" s="307" t="s">
        <v>401</v>
      </c>
      <c r="C70" s="308" t="str">
        <f t="shared" si="24"/>
        <v>Espresso Glove</v>
      </c>
      <c r="D70" s="309">
        <f t="shared" si="25"/>
        <v>25</v>
      </c>
      <c r="E70" s="310">
        <f t="shared" si="26"/>
        <v>50</v>
      </c>
      <c r="F70" s="326"/>
      <c r="G70" s="308" t="s">
        <v>1165</v>
      </c>
      <c r="H70" s="308" t="str">
        <f t="shared" si="27"/>
        <v>Corretto W Long Sleeve Jersey</v>
      </c>
      <c r="I70" s="309">
        <f t="shared" si="28"/>
        <v>105</v>
      </c>
      <c r="J70" s="310">
        <f t="shared" si="29"/>
        <v>210</v>
      </c>
      <c r="K70" s="289"/>
      <c r="L70" s="304" t="s">
        <v>1252</v>
      </c>
      <c r="M70" s="304" t="str">
        <f>VLOOKUP(INT(MID(L70,2,LEN(L70)-1)),StyleInfo,8,FALSE)</f>
        <v>Classico W Puffy Jacket</v>
      </c>
      <c r="N70" s="305">
        <f>VLOOKUP(INT(MID(L70,2,LEN(L70)-1)),StyleInfo,3,FALSE)</f>
        <v>100</v>
      </c>
      <c r="O70" s="306">
        <f>VLOOKUP(INT(MID(L70,2,LEN(L70)-1)),StyleInfo,4,FALSE)</f>
        <v>200</v>
      </c>
      <c r="P70" s="289"/>
    </row>
    <row r="71" spans="1:16" s="302" customFormat="1" x14ac:dyDescent="0.2">
      <c r="A71" s="289"/>
      <c r="B71" s="307" t="s">
        <v>167</v>
      </c>
      <c r="C71" s="308" t="str">
        <f t="shared" si="24"/>
        <v>Lightness 2 Glove</v>
      </c>
      <c r="D71" s="309">
        <f t="shared" si="25"/>
        <v>22.5</v>
      </c>
      <c r="E71" s="310">
        <f t="shared" si="26"/>
        <v>45</v>
      </c>
      <c r="F71" s="289"/>
      <c r="G71" s="308" t="s">
        <v>1164</v>
      </c>
      <c r="H71" s="308" t="str">
        <f t="shared" si="27"/>
        <v>Corretto W Jersey</v>
      </c>
      <c r="I71" s="309">
        <f t="shared" si="28"/>
        <v>100</v>
      </c>
      <c r="J71" s="310">
        <f t="shared" si="29"/>
        <v>200</v>
      </c>
      <c r="K71" s="289"/>
      <c r="L71" s="308" t="s">
        <v>1253</v>
      </c>
      <c r="M71" s="308" t="str">
        <f>VLOOKUP(INT(MID(L71,2,LEN(L71)-1)),StyleInfo,8,FALSE)</f>
        <v>Classico W Fleece</v>
      </c>
      <c r="N71" s="309">
        <f>VLOOKUP(INT(MID(L71,2,LEN(L71)-1)),StyleInfo,3,FALSE)</f>
        <v>90</v>
      </c>
      <c r="O71" s="310">
        <f>VLOOKUP(INT(MID(L71,2,LEN(L71)-1)),StyleInfo,4,FALSE)</f>
        <v>180</v>
      </c>
      <c r="P71" s="289"/>
    </row>
    <row r="72" spans="1:16" s="302" customFormat="1" x14ac:dyDescent="0.2">
      <c r="A72" s="289"/>
      <c r="B72" s="307" t="s">
        <v>1204</v>
      </c>
      <c r="C72" s="308" t="str">
        <f t="shared" si="24"/>
        <v>Competizione 3 Glove</v>
      </c>
      <c r="D72" s="309">
        <f t="shared" si="25"/>
        <v>22.5</v>
      </c>
      <c r="E72" s="310">
        <f t="shared" si="26"/>
        <v>45</v>
      </c>
      <c r="F72" s="326"/>
      <c r="G72" s="308" t="s">
        <v>1162</v>
      </c>
      <c r="H72" s="308" t="str">
        <f t="shared" si="27"/>
        <v>Espresso Thermal W Jersey</v>
      </c>
      <c r="I72" s="309">
        <f t="shared" si="28"/>
        <v>90</v>
      </c>
      <c r="J72" s="310">
        <f t="shared" si="29"/>
        <v>180</v>
      </c>
      <c r="K72" s="289"/>
      <c r="L72" s="308" t="s">
        <v>1254</v>
      </c>
      <c r="M72" s="308" t="str">
        <f>VLOOKUP(INT(MID(L72,2,LEN(L72)-1)),StyleInfo,8,FALSE)</f>
        <v>Logo W Sweatshirt</v>
      </c>
      <c r="N72" s="309">
        <f>VLOOKUP(INT(MID(L72,2,LEN(L72)-1)),StyleInfo,3,FALSE)</f>
        <v>50</v>
      </c>
      <c r="O72" s="310">
        <f>VLOOKUP(INT(MID(L72,2,LEN(L72)-1)),StyleInfo,4,FALSE)</f>
        <v>100</v>
      </c>
      <c r="P72" s="289"/>
    </row>
    <row r="73" spans="1:16" s="302" customFormat="1" ht="15.75" thickBot="1" x14ac:dyDescent="0.25">
      <c r="A73" s="289"/>
      <c r="B73" s="289"/>
      <c r="C73" s="289"/>
      <c r="D73" s="313"/>
      <c r="E73" s="313"/>
      <c r="F73" s="326"/>
      <c r="G73" s="308" t="s">
        <v>1167</v>
      </c>
      <c r="H73" s="308" t="str">
        <f t="shared" si="27"/>
        <v>Espresso 2 W Long Sleeve Jersey</v>
      </c>
      <c r="I73" s="309">
        <f t="shared" si="28"/>
        <v>85</v>
      </c>
      <c r="J73" s="310">
        <f t="shared" si="29"/>
        <v>170</v>
      </c>
      <c r="K73" s="289"/>
      <c r="L73" s="308" t="s">
        <v>1255</v>
      </c>
      <c r="M73" s="308" t="str">
        <f>VLOOKUP(INT(MID(L73,2,LEN(L73)-1)),StyleInfo,8,FALSE)</f>
        <v>Logo W Tee</v>
      </c>
      <c r="N73" s="309">
        <f>VLOOKUP(INT(MID(L73,2,LEN(L73)-1)),StyleInfo,3,FALSE)</f>
        <v>25</v>
      </c>
      <c r="O73" s="310">
        <f>VLOOKUP(INT(MID(L73,2,LEN(L73)-1)),StyleInfo,4,FALSE)</f>
        <v>50</v>
      </c>
      <c r="P73" s="289"/>
    </row>
    <row r="74" spans="1:16" s="302" customFormat="1" ht="16.5" thickBot="1" x14ac:dyDescent="0.3">
      <c r="A74" s="289"/>
      <c r="B74" s="294" t="s">
        <v>408</v>
      </c>
      <c r="C74" s="295"/>
      <c r="D74" s="296" t="s">
        <v>142</v>
      </c>
      <c r="E74" s="297" t="s">
        <v>143</v>
      </c>
      <c r="F74" s="326"/>
      <c r="G74" s="308" t="s">
        <v>1171</v>
      </c>
      <c r="H74" s="308" t="str">
        <f t="shared" si="27"/>
        <v>UPF W Jersey</v>
      </c>
      <c r="I74" s="309">
        <f t="shared" si="28"/>
        <v>85</v>
      </c>
      <c r="J74" s="310">
        <f t="shared" si="29"/>
        <v>170</v>
      </c>
      <c r="K74" s="289"/>
      <c r="L74" s="289"/>
      <c r="M74" s="289"/>
      <c r="N74" s="313"/>
      <c r="O74" s="313"/>
      <c r="P74" s="289"/>
    </row>
    <row r="75" spans="1:16" s="302" customFormat="1" ht="16.5" thickBot="1" x14ac:dyDescent="0.3">
      <c r="A75" s="289"/>
      <c r="B75" s="303" t="s">
        <v>1216</v>
      </c>
      <c r="C75" s="304" t="str">
        <f t="shared" ref="C75:C85" si="30">VLOOKUP(INT(MID(B75,2,LEN(B75)-1)),StyleInfo,8,FALSE)</f>
        <v>Fast Feet 4 Sock</v>
      </c>
      <c r="D75" s="305">
        <f t="shared" ref="D75:D85" si="31">VLOOKUP(INT(MID(B75,2,LEN(B75)-1)),StyleInfo,3,FALSE)</f>
        <v>32.5</v>
      </c>
      <c r="E75" s="306">
        <f t="shared" ref="E75:E85" si="32">VLOOKUP(INT(MID(B75,2,LEN(B75)-1)),StyleInfo,4,FALSE)</f>
        <v>65</v>
      </c>
      <c r="F75" s="326"/>
      <c r="G75" s="308" t="s">
        <v>1166</v>
      </c>
      <c r="H75" s="308" t="str">
        <f t="shared" si="27"/>
        <v>Espresso 2 W Jersey</v>
      </c>
      <c r="I75" s="309">
        <f t="shared" si="28"/>
        <v>80</v>
      </c>
      <c r="J75" s="310">
        <f t="shared" si="29"/>
        <v>160</v>
      </c>
      <c r="K75" s="289"/>
      <c r="L75" s="314" t="s">
        <v>174</v>
      </c>
      <c r="M75" s="295"/>
      <c r="N75" s="296" t="s">
        <v>142</v>
      </c>
      <c r="O75" s="297" t="s">
        <v>143</v>
      </c>
      <c r="P75" s="289"/>
    </row>
    <row r="76" spans="1:16" s="302" customFormat="1" x14ac:dyDescent="0.2">
      <c r="A76" s="289"/>
      <c r="B76" s="307" t="s">
        <v>1217</v>
      </c>
      <c r="C76" s="308" t="str">
        <f t="shared" si="30"/>
        <v>Aero Race Pro 20 Sock</v>
      </c>
      <c r="D76" s="309">
        <f t="shared" si="31"/>
        <v>15</v>
      </c>
      <c r="E76" s="310">
        <f t="shared" si="32"/>
        <v>30</v>
      </c>
      <c r="F76" s="326"/>
      <c r="G76" s="308" t="s">
        <v>1163</v>
      </c>
      <c r="H76" s="308" t="str">
        <f t="shared" si="27"/>
        <v>Climber's A/C W Jersey</v>
      </c>
      <c r="I76" s="309">
        <f t="shared" si="28"/>
        <v>77.5</v>
      </c>
      <c r="J76" s="310">
        <f t="shared" si="29"/>
        <v>155</v>
      </c>
      <c r="K76" s="289"/>
      <c r="L76" s="304" t="s">
        <v>176</v>
      </c>
      <c r="M76" s="304" t="str">
        <f>VLOOKUP(INT(MID(L76,2,LEN(L76)-1)),StyleInfo,8,FALSE)</f>
        <v>Undersaddle  XL</v>
      </c>
      <c r="N76" s="305">
        <f>VLOOKUP(INT(MID(L76,2,LEN(L76)-1)),StyleInfo,3,FALSE)</f>
        <v>30</v>
      </c>
      <c r="O76" s="306">
        <f>VLOOKUP(INT(MID(L76,2,LEN(L76)-1)),StyleInfo,4,FALSE)</f>
        <v>60</v>
      </c>
      <c r="P76" s="289"/>
    </row>
    <row r="77" spans="1:16" s="302" customFormat="1" x14ac:dyDescent="0.2">
      <c r="A77" s="289"/>
      <c r="B77" s="307" t="s">
        <v>409</v>
      </c>
      <c r="C77" s="308" t="str">
        <f t="shared" si="30"/>
        <v>Premio Evo 18 Sock</v>
      </c>
      <c r="D77" s="309">
        <f t="shared" si="31"/>
        <v>12.5</v>
      </c>
      <c r="E77" s="310">
        <f t="shared" si="32"/>
        <v>25</v>
      </c>
      <c r="F77" s="326"/>
      <c r="G77" s="308" t="s">
        <v>1173</v>
      </c>
      <c r="H77" s="308" t="str">
        <f t="shared" si="27"/>
        <v>Unlimited 2 W Jersey</v>
      </c>
      <c r="I77" s="309">
        <f t="shared" si="28"/>
        <v>75</v>
      </c>
      <c r="J77" s="310">
        <f t="shared" si="29"/>
        <v>150</v>
      </c>
      <c r="K77" s="289"/>
      <c r="L77" s="308" t="s">
        <v>175</v>
      </c>
      <c r="M77" s="308" t="str">
        <f>VLOOKUP(INT(MID(L77,2,LEN(L77)-1)),StyleInfo,8,FALSE)</f>
        <v>Undersaddle Mini</v>
      </c>
      <c r="N77" s="309">
        <f>VLOOKUP(INT(MID(L77,2,LEN(L77)-1)),StyleInfo,3,FALSE)</f>
        <v>25</v>
      </c>
      <c r="O77" s="310">
        <f>VLOOKUP(INT(MID(L77,2,LEN(L77)-1)),StyleInfo,4,FALSE)</f>
        <v>50</v>
      </c>
      <c r="P77" s="289"/>
    </row>
    <row r="78" spans="1:16" s="302" customFormat="1" x14ac:dyDescent="0.2">
      <c r="A78" s="289"/>
      <c r="B78" s="307" t="s">
        <v>413</v>
      </c>
      <c r="C78" s="308" t="str">
        <f t="shared" si="30"/>
        <v>A/C 18 Sock</v>
      </c>
      <c r="D78" s="309">
        <f t="shared" si="31"/>
        <v>11</v>
      </c>
      <c r="E78" s="310">
        <f t="shared" si="32"/>
        <v>22</v>
      </c>
      <c r="F78" s="326"/>
      <c r="G78" s="308" t="s">
        <v>1170</v>
      </c>
      <c r="H78" s="308" t="str">
        <f t="shared" si="27"/>
        <v>Cosmic Vortex Jersey</v>
      </c>
      <c r="I78" s="309">
        <f t="shared" si="28"/>
        <v>65</v>
      </c>
      <c r="J78" s="310">
        <f t="shared" si="29"/>
        <v>130</v>
      </c>
      <c r="K78" s="289"/>
      <c r="L78" s="308" t="s">
        <v>1212</v>
      </c>
      <c r="M78" s="308" t="str">
        <f>VLOOKUP(INT(MID(L78,2,LEN(L78)-1)),StyleInfo,8,FALSE)</f>
        <v>Castelli Logo Water Bottle</v>
      </c>
      <c r="N78" s="309">
        <f>VLOOKUP(INT(MID(L78,2,LEN(L78)-1)),StyleInfo,3,FALSE)</f>
        <v>6</v>
      </c>
      <c r="O78" s="310">
        <f>VLOOKUP(INT(MID(L78,2,LEN(L78)-1)),StyleInfo,4,FALSE)</f>
        <v>12</v>
      </c>
      <c r="P78" s="289"/>
    </row>
    <row r="79" spans="1:16" s="302" customFormat="1" x14ac:dyDescent="0.2">
      <c r="A79" s="289"/>
      <c r="B79" s="307" t="s">
        <v>416</v>
      </c>
      <c r="C79" s="308" t="str">
        <f t="shared" si="30"/>
        <v>Espresso 18 Sock</v>
      </c>
      <c r="D79" s="309">
        <f t="shared" si="31"/>
        <v>11</v>
      </c>
      <c r="E79" s="310">
        <f t="shared" si="32"/>
        <v>22</v>
      </c>
      <c r="F79" s="326"/>
      <c r="G79" s="308" t="s">
        <v>1168</v>
      </c>
      <c r="H79" s="308" t="str">
        <f t="shared" si="27"/>
        <v>Anima Flow Jersey</v>
      </c>
      <c r="I79" s="309">
        <f t="shared" si="28"/>
        <v>62.5</v>
      </c>
      <c r="J79" s="310">
        <f t="shared" si="29"/>
        <v>125</v>
      </c>
      <c r="K79" s="289"/>
      <c r="L79" s="308" t="s">
        <v>1213</v>
      </c>
      <c r="M79" s="308" t="str">
        <f>VLOOKUP(INT(MID(L79,2,LEN(L79)-1)),StyleInfo,8,FALSE)</f>
        <v>Castelli Cloud Water Bottle</v>
      </c>
      <c r="N79" s="309">
        <f>VLOOKUP(INT(MID(L79,2,LEN(L79)-1)),StyleInfo,3,FALSE)</f>
        <v>6</v>
      </c>
      <c r="O79" s="310">
        <f>VLOOKUP(INT(MID(L79,2,LEN(L79)-1)),StyleInfo,4,FALSE)</f>
        <v>12</v>
      </c>
      <c r="P79" s="289"/>
    </row>
    <row r="80" spans="1:16" s="302" customFormat="1" x14ac:dyDescent="0.2">
      <c r="A80" s="289"/>
      <c r="B80" s="307" t="s">
        <v>422</v>
      </c>
      <c r="C80" s="308" t="str">
        <f t="shared" si="30"/>
        <v>Originale 18 Sock</v>
      </c>
      <c r="D80" s="309">
        <f t="shared" si="31"/>
        <v>11</v>
      </c>
      <c r="E80" s="310">
        <f t="shared" si="32"/>
        <v>22</v>
      </c>
      <c r="F80" s="326"/>
      <c r="G80" s="308" t="s">
        <v>1169</v>
      </c>
      <c r="H80" s="308" t="str">
        <f t="shared" si="27"/>
        <v>Anima Flow Sleeveless</v>
      </c>
      <c r="I80" s="309">
        <f t="shared" si="28"/>
        <v>62.5</v>
      </c>
      <c r="J80" s="310">
        <f t="shared" si="29"/>
        <v>125</v>
      </c>
      <c r="K80" s="289"/>
      <c r="L80" s="79"/>
      <c r="M80" s="79"/>
      <c r="N80" s="79"/>
      <c r="O80" s="79"/>
      <c r="P80" s="289"/>
    </row>
    <row r="81" spans="1:16" s="302" customFormat="1" x14ac:dyDescent="0.2">
      <c r="A81" s="289"/>
      <c r="B81" s="307" t="s">
        <v>1221</v>
      </c>
      <c r="C81" s="308" t="str">
        <f t="shared" si="30"/>
        <v>Casual Sock</v>
      </c>
      <c r="D81" s="309">
        <f t="shared" si="31"/>
        <v>11</v>
      </c>
      <c r="E81" s="310">
        <f t="shared" si="32"/>
        <v>22</v>
      </c>
      <c r="F81" s="326"/>
      <c r="G81" s="308" t="s">
        <v>1172</v>
      </c>
      <c r="H81" s="308" t="str">
        <f t="shared" si="27"/>
        <v>Comfort Travel Mesh Top</v>
      </c>
      <c r="I81" s="309">
        <f t="shared" si="28"/>
        <v>35</v>
      </c>
      <c r="J81" s="310">
        <f t="shared" si="29"/>
        <v>70</v>
      </c>
      <c r="K81" s="289"/>
      <c r="L81" s="79"/>
      <c r="M81" s="79"/>
      <c r="N81" s="79"/>
      <c r="O81" s="79"/>
      <c r="P81" s="289"/>
    </row>
    <row r="82" spans="1:16" s="302" customFormat="1" x14ac:dyDescent="0.2">
      <c r="A82" s="289"/>
      <c r="B82" s="307" t="s">
        <v>1218</v>
      </c>
      <c r="C82" s="308" t="str">
        <f t="shared" si="30"/>
        <v>Linea Logo 15 Sock</v>
      </c>
      <c r="D82" s="309">
        <f t="shared" si="31"/>
        <v>10.5</v>
      </c>
      <c r="E82" s="310">
        <f t="shared" si="32"/>
        <v>21</v>
      </c>
      <c r="F82" s="326"/>
      <c r="G82" s="308" t="s">
        <v>1175</v>
      </c>
      <c r="H82" s="308" t="str">
        <f t="shared" si="27"/>
        <v>Comfort Travel Crop Top</v>
      </c>
      <c r="I82" s="309">
        <f t="shared" si="28"/>
        <v>35</v>
      </c>
      <c r="J82" s="310">
        <f t="shared" si="29"/>
        <v>70</v>
      </c>
      <c r="K82" s="289"/>
      <c r="L82" s="79"/>
      <c r="M82" s="79"/>
      <c r="N82" s="79"/>
      <c r="O82" s="79"/>
      <c r="P82" s="289"/>
    </row>
    <row r="83" spans="1:16" s="302" customFormat="1" ht="15.75" thickBot="1" x14ac:dyDescent="0.25">
      <c r="A83" s="289"/>
      <c r="B83" s="307" t="s">
        <v>1219</v>
      </c>
      <c r="C83" s="308" t="str">
        <f t="shared" si="30"/>
        <v>Entrata 18 Sock</v>
      </c>
      <c r="D83" s="309">
        <f t="shared" si="31"/>
        <v>10</v>
      </c>
      <c r="E83" s="310">
        <f t="shared" si="32"/>
        <v>20</v>
      </c>
      <c r="F83" s="326"/>
      <c r="G83" s="326"/>
      <c r="H83" s="326"/>
      <c r="I83" s="312"/>
      <c r="J83" s="312"/>
      <c r="K83" s="289"/>
      <c r="L83" s="79"/>
      <c r="M83" s="79"/>
      <c r="N83" s="79"/>
      <c r="O83" s="79"/>
      <c r="P83" s="289"/>
    </row>
    <row r="84" spans="1:16" s="302" customFormat="1" ht="16.5" thickBot="1" x14ac:dyDescent="0.3">
      <c r="A84" s="289"/>
      <c r="B84" s="307" t="s">
        <v>1220</v>
      </c>
      <c r="C84" s="308" t="str">
        <f t="shared" si="30"/>
        <v>Entrata 12 Sock</v>
      </c>
      <c r="D84" s="309">
        <f t="shared" si="31"/>
        <v>10</v>
      </c>
      <c r="E84" s="310">
        <f t="shared" si="32"/>
        <v>20</v>
      </c>
      <c r="F84" s="326"/>
      <c r="G84" s="298" t="s">
        <v>1102</v>
      </c>
      <c r="H84" s="299"/>
      <c r="I84" s="300" t="s">
        <v>142</v>
      </c>
      <c r="J84" s="301" t="s">
        <v>143</v>
      </c>
      <c r="K84" s="289"/>
      <c r="L84" s="79"/>
      <c r="M84" s="79"/>
      <c r="N84" s="79"/>
      <c r="O84" s="79"/>
      <c r="P84" s="289"/>
    </row>
    <row r="85" spans="1:16" s="302" customFormat="1" x14ac:dyDescent="0.2">
      <c r="A85" s="289"/>
      <c r="B85" s="307" t="s">
        <v>169</v>
      </c>
      <c r="C85" s="308" t="str">
        <f t="shared" si="30"/>
        <v>Lowboy 2 Sock</v>
      </c>
      <c r="D85" s="309">
        <f t="shared" si="31"/>
        <v>8.5</v>
      </c>
      <c r="E85" s="310">
        <f t="shared" si="32"/>
        <v>17</v>
      </c>
      <c r="F85" s="326"/>
      <c r="G85" s="304" t="s">
        <v>1193</v>
      </c>
      <c r="H85" s="304" t="str">
        <f>VLOOKUP(INT(MID(G85,2,LEN(G85)-1)),StyleInfo,8,FALSE)</f>
        <v>Espresso W DT Bibtight</v>
      </c>
      <c r="I85" s="305">
        <f>VLOOKUP(INT(MID(G85,2,LEN(G85)-1)),StyleInfo,3,FALSE)</f>
        <v>100</v>
      </c>
      <c r="J85" s="306">
        <f>VLOOKUP(INT(MID(G85,2,LEN(G85)-1)),StyleInfo,4,FALSE)</f>
        <v>200</v>
      </c>
      <c r="K85" s="289"/>
      <c r="L85" s="79"/>
      <c r="M85" s="79"/>
      <c r="N85" s="79"/>
      <c r="O85" s="79"/>
      <c r="P85" s="289"/>
    </row>
    <row r="86" spans="1:16" s="302" customFormat="1" x14ac:dyDescent="0.2">
      <c r="A86" s="289"/>
      <c r="B86" s="289"/>
      <c r="C86" s="79"/>
      <c r="D86" s="79"/>
      <c r="E86" s="79"/>
      <c r="F86" s="326"/>
      <c r="G86" s="308" t="s">
        <v>1192</v>
      </c>
      <c r="H86" s="308" t="str">
        <f>VLOOKUP(INT(MID(G86,2,LEN(G86)-1)),StyleInfo,8,FALSE)</f>
        <v>Entrata W Bibtight</v>
      </c>
      <c r="I86" s="309">
        <f>VLOOKUP(INT(MID(G86,2,LEN(G86)-1)),StyleInfo,3,FALSE)</f>
        <v>75</v>
      </c>
      <c r="J86" s="310">
        <f>VLOOKUP(INT(MID(G86,2,LEN(G86)-1)),StyleInfo,4,FALSE)</f>
        <v>150</v>
      </c>
      <c r="K86" s="3"/>
      <c r="L86" s="79"/>
      <c r="M86" s="79"/>
      <c r="N86" s="79"/>
      <c r="O86" s="79"/>
      <c r="P86" s="289"/>
    </row>
    <row r="87" spans="1:16" s="302" customFormat="1" ht="15.75" thickBot="1" x14ac:dyDescent="0.25">
      <c r="A87" s="289"/>
      <c r="B87" s="289"/>
      <c r="C87" s="79"/>
      <c r="D87" s="79"/>
      <c r="E87" s="79"/>
      <c r="F87" s="326"/>
      <c r="G87" s="3"/>
      <c r="H87" s="3"/>
      <c r="I87" s="3"/>
      <c r="J87" s="3"/>
      <c r="K87" s="3"/>
      <c r="L87" s="79"/>
      <c r="M87" s="79"/>
      <c r="N87" s="79"/>
      <c r="O87" s="79"/>
      <c r="P87" s="289"/>
    </row>
    <row r="88" spans="1:16" ht="16.5" thickBot="1" x14ac:dyDescent="0.3">
      <c r="A88" s="79"/>
      <c r="B88" s="289"/>
      <c r="C88" s="79"/>
      <c r="D88" s="79"/>
      <c r="E88" s="79"/>
      <c r="F88" s="3"/>
      <c r="G88" s="298" t="s">
        <v>1194</v>
      </c>
      <c r="H88" s="299"/>
      <c r="I88" s="300" t="s">
        <v>142</v>
      </c>
      <c r="J88" s="301" t="s">
        <v>143</v>
      </c>
      <c r="K88" s="3"/>
      <c r="L88" s="79"/>
      <c r="M88" s="79"/>
      <c r="N88" s="79"/>
      <c r="O88" s="79"/>
      <c r="P88" s="79"/>
    </row>
    <row r="89" spans="1:16" x14ac:dyDescent="0.2">
      <c r="A89" s="79"/>
      <c r="B89" s="289"/>
      <c r="C89" s="79"/>
      <c r="D89" s="79"/>
      <c r="E89" s="79"/>
      <c r="F89" s="3"/>
      <c r="G89" s="304" t="s">
        <v>1191</v>
      </c>
      <c r="H89" s="304" t="str">
        <f t="shared" ref="H89" si="33">VLOOKUP(INT(MID(G89,2,LEN(G89)-1)),StyleInfo,8,FALSE)</f>
        <v>Movement Suit</v>
      </c>
      <c r="I89" s="305">
        <f t="shared" ref="I89" si="34">VLOOKUP(INT(MID(G89,2,LEN(G89)-1)),StyleInfo,3,FALSE)</f>
        <v>140</v>
      </c>
      <c r="J89" s="306">
        <f t="shared" ref="J89" si="35">VLOOKUP(INT(MID(G89,2,LEN(G89)-1)),StyleInfo,4,FALSE)</f>
        <v>280</v>
      </c>
      <c r="K89" s="3"/>
      <c r="L89" s="79"/>
      <c r="M89" s="79"/>
      <c r="N89" s="79"/>
      <c r="O89" s="79"/>
      <c r="P89" s="79"/>
    </row>
    <row r="90" spans="1:16" ht="15.75" thickBot="1" x14ac:dyDescent="0.25">
      <c r="A90" s="79"/>
      <c r="B90" s="289"/>
      <c r="C90" s="79"/>
      <c r="D90" s="79"/>
      <c r="E90" s="79"/>
      <c r="F90" s="3"/>
      <c r="G90" s="3"/>
      <c r="H90" s="3"/>
      <c r="I90" s="3"/>
      <c r="J90" s="3"/>
      <c r="K90" s="3"/>
      <c r="L90" s="79"/>
      <c r="M90" s="79"/>
      <c r="N90" s="79"/>
      <c r="O90" s="79"/>
      <c r="P90" s="79"/>
    </row>
    <row r="91" spans="1:16" ht="16.5" thickBot="1" x14ac:dyDescent="0.3">
      <c r="A91" s="79"/>
      <c r="B91" s="289"/>
      <c r="C91" s="79"/>
      <c r="D91" s="79"/>
      <c r="E91" s="79"/>
      <c r="F91" s="3"/>
      <c r="G91" s="298" t="s">
        <v>154</v>
      </c>
      <c r="H91" s="299"/>
      <c r="I91" s="300" t="s">
        <v>142</v>
      </c>
      <c r="J91" s="301" t="s">
        <v>143</v>
      </c>
      <c r="K91" s="3"/>
      <c r="L91" s="79"/>
      <c r="M91" s="79"/>
      <c r="N91" s="79"/>
      <c r="O91" s="79"/>
      <c r="P91" s="79"/>
    </row>
    <row r="92" spans="1:16" x14ac:dyDescent="0.2">
      <c r="A92" s="79"/>
      <c r="B92" s="289"/>
      <c r="C92" s="79"/>
      <c r="D92" s="79"/>
      <c r="E92" s="79"/>
      <c r="F92" s="3"/>
      <c r="G92" s="304" t="s">
        <v>178</v>
      </c>
      <c r="H92" s="304" t="str">
        <f>VLOOKUP(INT(MID(G92,2,LEN(G92)-1)),StyleInfo,8,FALSE)</f>
        <v>Pro Mesh W Short Sleeve</v>
      </c>
      <c r="I92" s="305">
        <f>VLOOKUP(INT(MID(G92,2,LEN(G92)-1)),StyleInfo,3,FALSE)</f>
        <v>37.5</v>
      </c>
      <c r="J92" s="306">
        <f>VLOOKUP(INT(MID(G92,2,LEN(G92)-1)),StyleInfo,4,FALSE)</f>
        <v>75</v>
      </c>
      <c r="K92" s="3"/>
      <c r="L92" s="79"/>
      <c r="M92" s="79"/>
      <c r="N92" s="79"/>
      <c r="O92" s="79"/>
      <c r="P92" s="79"/>
    </row>
    <row r="93" spans="1:16" x14ac:dyDescent="0.2">
      <c r="A93" s="79"/>
      <c r="B93" s="289"/>
      <c r="C93" s="79"/>
      <c r="D93" s="79"/>
      <c r="E93" s="79"/>
      <c r="F93" s="3"/>
      <c r="G93" s="308" t="s">
        <v>177</v>
      </c>
      <c r="H93" s="308" t="str">
        <f>VLOOKUP(INT(MID(G93,2,LEN(G93)-1)),StyleInfo,8,FALSE)</f>
        <v>Pro Mesh W Sleeveless</v>
      </c>
      <c r="I93" s="309">
        <f>VLOOKUP(INT(MID(G93,2,LEN(G93)-1)),StyleInfo,3,FALSE)</f>
        <v>35</v>
      </c>
      <c r="J93" s="310">
        <f>VLOOKUP(INT(MID(G93,2,LEN(G93)-1)),StyleInfo,4,FALSE)</f>
        <v>70</v>
      </c>
      <c r="K93" s="3"/>
      <c r="L93" s="79"/>
      <c r="M93" s="79"/>
      <c r="N93" s="79"/>
      <c r="O93" s="79"/>
      <c r="P93" s="79"/>
    </row>
    <row r="94" spans="1:16" x14ac:dyDescent="0.2">
      <c r="A94" s="79"/>
      <c r="B94" s="289"/>
      <c r="C94" s="79"/>
      <c r="D94" s="79"/>
      <c r="E94" s="79"/>
      <c r="F94" s="79"/>
      <c r="G94" s="308" t="s">
        <v>159</v>
      </c>
      <c r="H94" s="308" t="str">
        <f>VLOOKUP(INT(MID(G94,2,LEN(G94)-1)),StyleInfo,8,FALSE)</f>
        <v>Rosso Corsa Bra</v>
      </c>
      <c r="I94" s="309">
        <f>VLOOKUP(INT(MID(G94,2,LEN(G94)-1)),StyleInfo,3,FALSE)</f>
        <v>35</v>
      </c>
      <c r="J94" s="310">
        <f>VLOOKUP(INT(MID(G94,2,LEN(G94)-1)),StyleInfo,4,FALSE)</f>
        <v>70</v>
      </c>
      <c r="K94" s="3"/>
      <c r="L94" s="79"/>
      <c r="M94" s="79"/>
      <c r="N94" s="79"/>
      <c r="O94" s="79"/>
      <c r="P94" s="79"/>
    </row>
    <row r="95" spans="1:16" x14ac:dyDescent="0.2">
      <c r="A95" s="79"/>
      <c r="B95" s="289"/>
      <c r="C95" s="79"/>
      <c r="D95" s="79"/>
      <c r="E95" s="79"/>
      <c r="F95" s="79"/>
      <c r="G95" s="3"/>
      <c r="H95" s="3"/>
      <c r="I95" s="3"/>
      <c r="J95" s="3"/>
      <c r="K95" s="3"/>
      <c r="L95" s="79"/>
      <c r="M95" s="79"/>
      <c r="N95" s="79"/>
      <c r="O95" s="79"/>
      <c r="P95" s="79"/>
    </row>
    <row r="96" spans="1:16" x14ac:dyDescent="0.2">
      <c r="A96" s="79"/>
      <c r="B96" s="289"/>
      <c r="C96" s="79"/>
      <c r="D96" s="79"/>
      <c r="E96" s="79"/>
      <c r="F96" s="79"/>
      <c r="G96" s="3"/>
      <c r="H96" s="3"/>
      <c r="I96" s="3"/>
      <c r="J96" s="3"/>
      <c r="K96" s="79"/>
      <c r="L96" s="79"/>
      <c r="M96" s="79"/>
      <c r="N96" s="79"/>
      <c r="O96" s="79"/>
      <c r="P96" s="79"/>
    </row>
    <row r="97" spans="1:16" x14ac:dyDescent="0.2">
      <c r="A97" s="79"/>
      <c r="B97" s="289"/>
      <c r="C97" s="79"/>
      <c r="D97" s="79"/>
      <c r="E97" s="79"/>
      <c r="F97" s="79"/>
      <c r="G97" s="3"/>
      <c r="H97" s="3"/>
      <c r="I97" s="3"/>
      <c r="J97" s="3"/>
      <c r="K97" s="79"/>
      <c r="L97" s="79"/>
      <c r="M97" s="79"/>
      <c r="N97" s="79"/>
      <c r="O97" s="79"/>
      <c r="P97" s="79"/>
    </row>
    <row r="98" spans="1:16" x14ac:dyDescent="0.2">
      <c r="A98" s="79"/>
      <c r="B98" s="28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</row>
    <row r="99" spans="1:16" x14ac:dyDescent="0.2">
      <c r="A99" s="79"/>
      <c r="B99" s="28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</row>
    <row r="100" spans="1:16" x14ac:dyDescent="0.2">
      <c r="A100" s="79"/>
      <c r="B100" s="28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</row>
    <row r="101" spans="1:16" x14ac:dyDescent="0.2">
      <c r="A101" s="79"/>
      <c r="B101" s="289"/>
      <c r="C101" s="79"/>
      <c r="D101" s="79"/>
      <c r="E101" s="79"/>
      <c r="F101" s="79"/>
      <c r="G101" s="3"/>
      <c r="H101" s="3"/>
      <c r="I101" s="3"/>
      <c r="J101" s="3"/>
      <c r="K101" s="79"/>
      <c r="L101" s="79"/>
      <c r="M101" s="79"/>
      <c r="N101" s="79"/>
      <c r="O101" s="79"/>
      <c r="P101" s="79"/>
    </row>
    <row r="102" spans="1:16" ht="15.75" x14ac:dyDescent="0.25">
      <c r="A102"/>
      <c r="B102" s="361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6" ht="15.75" x14ac:dyDescent="0.25">
      <c r="A103"/>
      <c r="B103" s="361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6" ht="15.75" x14ac:dyDescent="0.25">
      <c r="A104"/>
      <c r="B104" s="361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207"/>
    </row>
    <row r="105" spans="1:16" ht="15.75" x14ac:dyDescent="0.25">
      <c r="A105"/>
      <c r="B105" s="361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6" ht="15.75" x14ac:dyDescent="0.25">
      <c r="A106"/>
      <c r="B106" s="361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6" ht="15.75" x14ac:dyDescent="0.25">
      <c r="A107"/>
      <c r="B107" s="361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6" ht="15.75" x14ac:dyDescent="0.25">
      <c r="A108"/>
      <c r="B108" s="361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6" ht="15.75" x14ac:dyDescent="0.25">
      <c r="A109"/>
      <c r="B109" s="361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6" ht="15.75" x14ac:dyDescent="0.25">
      <c r="A110"/>
      <c r="B110" s="361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6" ht="15.75" x14ac:dyDescent="0.25">
      <c r="A111"/>
      <c r="B111" s="36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6" ht="15.75" x14ac:dyDescent="0.25">
      <c r="A112"/>
      <c r="B112" s="361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ht="15.75" x14ac:dyDescent="0.25">
      <c r="A113"/>
      <c r="B113" s="361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ht="15.75" x14ac:dyDescent="0.25">
      <c r="A114"/>
      <c r="B114" s="361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ht="15.75" x14ac:dyDescent="0.25">
      <c r="A115"/>
      <c r="B115" s="361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ht="15.75" x14ac:dyDescent="0.25">
      <c r="A116"/>
      <c r="B116" s="361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x14ac:dyDescent="0.2">
      <c r="D117" s="211"/>
      <c r="E117" s="211"/>
      <c r="I117" s="211"/>
      <c r="J117" s="211"/>
      <c r="N117" s="211"/>
      <c r="O117" s="211"/>
    </row>
    <row r="118" spans="1:15" x14ac:dyDescent="0.2">
      <c r="D118" s="211"/>
      <c r="E118" s="211"/>
      <c r="I118" s="211"/>
      <c r="J118" s="211"/>
      <c r="N118" s="211"/>
      <c r="O118" s="211"/>
    </row>
    <row r="119" spans="1:15" x14ac:dyDescent="0.2">
      <c r="D119" s="211"/>
      <c r="E119" s="211"/>
      <c r="I119" s="211"/>
      <c r="J119" s="211"/>
      <c r="N119" s="211"/>
      <c r="O119" s="211"/>
    </row>
    <row r="120" spans="1:15" x14ac:dyDescent="0.2">
      <c r="D120" s="211"/>
      <c r="E120" s="211"/>
      <c r="I120" s="211"/>
      <c r="J120" s="211"/>
      <c r="N120" s="211"/>
      <c r="O120" s="211"/>
    </row>
    <row r="121" spans="1:15" x14ac:dyDescent="0.2">
      <c r="D121" s="211"/>
      <c r="E121" s="211"/>
      <c r="I121" s="211"/>
      <c r="J121" s="211"/>
      <c r="N121" s="211"/>
      <c r="O121" s="211"/>
    </row>
    <row r="122" spans="1:15" x14ac:dyDescent="0.2">
      <c r="B122" s="362"/>
      <c r="C122" s="4"/>
      <c r="D122" s="212"/>
      <c r="E122" s="212"/>
      <c r="I122" s="211"/>
      <c r="J122" s="211"/>
      <c r="N122" s="211"/>
      <c r="O122" s="211"/>
    </row>
    <row r="123" spans="1:15" x14ac:dyDescent="0.2">
      <c r="D123" s="211"/>
      <c r="E123" s="211"/>
      <c r="I123" s="211"/>
      <c r="J123" s="211"/>
      <c r="N123" s="211"/>
      <c r="O123" s="211"/>
    </row>
    <row r="124" spans="1:15" x14ac:dyDescent="0.2">
      <c r="D124" s="211"/>
      <c r="E124" s="211"/>
      <c r="I124" s="211"/>
      <c r="J124" s="211"/>
      <c r="N124" s="211"/>
      <c r="O124" s="211"/>
    </row>
    <row r="125" spans="1:15" x14ac:dyDescent="0.2">
      <c r="D125" s="211"/>
      <c r="E125" s="211"/>
      <c r="I125" s="211"/>
      <c r="J125" s="211"/>
      <c r="N125" s="211"/>
      <c r="O125" s="211"/>
    </row>
    <row r="126" spans="1:15" x14ac:dyDescent="0.2">
      <c r="D126" s="211"/>
      <c r="E126" s="211"/>
      <c r="I126" s="211"/>
      <c r="J126" s="211"/>
      <c r="N126" s="211"/>
      <c r="O126" s="211"/>
    </row>
    <row r="127" spans="1:15" x14ac:dyDescent="0.2">
      <c r="D127" s="211"/>
      <c r="E127" s="211"/>
      <c r="I127" s="211"/>
      <c r="J127" s="211"/>
      <c r="N127" s="211"/>
      <c r="O127" s="211"/>
    </row>
    <row r="128" spans="1:15" x14ac:dyDescent="0.2">
      <c r="D128" s="211"/>
      <c r="E128" s="211"/>
      <c r="I128" s="211"/>
      <c r="J128" s="211"/>
      <c r="N128" s="211"/>
      <c r="O128" s="211"/>
    </row>
    <row r="129" spans="4:15" x14ac:dyDescent="0.2">
      <c r="D129" s="211"/>
      <c r="E129" s="211"/>
      <c r="I129" s="211"/>
      <c r="J129" s="211"/>
      <c r="N129" s="211"/>
      <c r="O129" s="211"/>
    </row>
    <row r="130" spans="4:15" x14ac:dyDescent="0.2">
      <c r="D130" s="211"/>
      <c r="E130" s="211"/>
      <c r="I130" s="211"/>
      <c r="J130" s="211"/>
      <c r="N130" s="211"/>
      <c r="O130" s="211"/>
    </row>
    <row r="131" spans="4:15" x14ac:dyDescent="0.2">
      <c r="D131" s="211"/>
      <c r="E131" s="211"/>
      <c r="I131" s="211"/>
      <c r="J131" s="211"/>
      <c r="N131" s="211"/>
      <c r="O131" s="211"/>
    </row>
    <row r="132" spans="4:15" x14ac:dyDescent="0.2">
      <c r="D132" s="211"/>
      <c r="E132" s="211"/>
      <c r="I132" s="211"/>
      <c r="J132" s="211"/>
      <c r="N132" s="211"/>
      <c r="O132" s="211"/>
    </row>
    <row r="133" spans="4:15" x14ac:dyDescent="0.2">
      <c r="D133" s="211"/>
      <c r="E133" s="211"/>
      <c r="I133" s="211"/>
      <c r="J133" s="211"/>
      <c r="N133" s="211"/>
      <c r="O133" s="211"/>
    </row>
    <row r="134" spans="4:15" x14ac:dyDescent="0.2">
      <c r="D134" s="211"/>
      <c r="E134" s="211"/>
      <c r="I134" s="211"/>
      <c r="J134" s="211"/>
      <c r="N134" s="211"/>
      <c r="O134" s="211"/>
    </row>
    <row r="135" spans="4:15" x14ac:dyDescent="0.2">
      <c r="D135" s="211"/>
      <c r="E135" s="211"/>
      <c r="N135" s="211"/>
      <c r="O135" s="211"/>
    </row>
    <row r="136" spans="4:15" x14ac:dyDescent="0.2">
      <c r="D136" s="211"/>
      <c r="E136" s="211"/>
      <c r="N136" s="211"/>
      <c r="O136" s="211"/>
    </row>
    <row r="137" spans="4:15" x14ac:dyDescent="0.2">
      <c r="D137" s="211"/>
      <c r="E137" s="211"/>
      <c r="N137" s="211"/>
      <c r="O137" s="211"/>
    </row>
    <row r="138" spans="4:15" x14ac:dyDescent="0.2">
      <c r="D138" s="211"/>
      <c r="E138" s="211"/>
      <c r="N138" s="211"/>
      <c r="O138" s="211"/>
    </row>
    <row r="139" spans="4:15" x14ac:dyDescent="0.2">
      <c r="D139" s="211"/>
      <c r="E139" s="211"/>
      <c r="N139" s="211"/>
      <c r="O139" s="211"/>
    </row>
    <row r="140" spans="4:15" x14ac:dyDescent="0.2">
      <c r="D140" s="211"/>
      <c r="E140" s="211"/>
      <c r="N140" s="211"/>
      <c r="O140" s="211"/>
    </row>
    <row r="141" spans="4:15" x14ac:dyDescent="0.2">
      <c r="D141" s="211"/>
      <c r="E141" s="211"/>
      <c r="N141" s="211"/>
      <c r="O141" s="211"/>
    </row>
    <row r="142" spans="4:15" x14ac:dyDescent="0.2">
      <c r="D142" s="211"/>
      <c r="E142" s="211"/>
      <c r="N142" s="211"/>
      <c r="O142" s="211"/>
    </row>
    <row r="143" spans="4:15" x14ac:dyDescent="0.2">
      <c r="D143" s="211"/>
      <c r="E143" s="211"/>
      <c r="N143" s="211"/>
      <c r="O143" s="211"/>
    </row>
    <row r="144" spans="4:15" x14ac:dyDescent="0.2">
      <c r="D144" s="211"/>
      <c r="E144" s="211"/>
      <c r="N144" s="211"/>
      <c r="O144" s="211"/>
    </row>
    <row r="145" spans="4:15" x14ac:dyDescent="0.2">
      <c r="D145" s="211"/>
      <c r="E145" s="211"/>
      <c r="N145" s="211"/>
      <c r="O145" s="211"/>
    </row>
    <row r="146" spans="4:15" x14ac:dyDescent="0.2">
      <c r="D146" s="211"/>
      <c r="E146" s="211"/>
      <c r="I146" s="211"/>
      <c r="J146" s="211"/>
      <c r="N146" s="211"/>
      <c r="O146" s="211"/>
    </row>
    <row r="147" spans="4:15" x14ac:dyDescent="0.2">
      <c r="D147" s="211"/>
      <c r="E147" s="211"/>
      <c r="I147" s="211"/>
      <c r="J147" s="211"/>
    </row>
    <row r="148" spans="4:15" x14ac:dyDescent="0.2">
      <c r="D148" s="211"/>
      <c r="E148" s="211"/>
      <c r="G148" s="101"/>
      <c r="H148" s="101"/>
      <c r="I148" s="213"/>
      <c r="J148" s="213"/>
    </row>
    <row r="149" spans="4:15" x14ac:dyDescent="0.2">
      <c r="D149" s="211"/>
      <c r="E149" s="211"/>
      <c r="I149" s="211"/>
      <c r="J149" s="211"/>
    </row>
    <row r="150" spans="4:15" x14ac:dyDescent="0.2">
      <c r="I150" s="211"/>
      <c r="J150" s="211"/>
    </row>
    <row r="151" spans="4:15" x14ac:dyDescent="0.2">
      <c r="G151" s="4"/>
      <c r="H151" s="4"/>
      <c r="I151" s="212"/>
      <c r="J151" s="212"/>
    </row>
    <row r="152" spans="4:15" x14ac:dyDescent="0.2">
      <c r="I152" s="211"/>
      <c r="J152" s="211"/>
    </row>
  </sheetData>
  <sortState xmlns:xlrd2="http://schemas.microsoft.com/office/spreadsheetml/2017/richdata2" ref="L28:O31">
    <sortCondition descending="1" ref="O28:O31"/>
  </sortState>
  <mergeCells count="1">
    <mergeCell ref="D2:L2"/>
  </mergeCells>
  <phoneticPr fontId="1" type="noConversion"/>
  <pageMargins left="0.25" right="0.25" top="0.75" bottom="0.75" header="0.3" footer="0.3"/>
  <pageSetup paperSize="17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4212-C532-41B2-A3FD-F3899DB62C06}">
  <dimension ref="A1:Y677"/>
  <sheetViews>
    <sheetView workbookViewId="0"/>
  </sheetViews>
  <sheetFormatPr defaultColWidth="9.140625" defaultRowHeight="15" x14ac:dyDescent="0.25"/>
  <cols>
    <col min="1" max="1" width="9.42578125" style="338" bestFit="1" customWidth="1"/>
    <col min="2" max="2" width="10.7109375" style="338" bestFit="1" customWidth="1"/>
    <col min="3" max="3" width="31.7109375" style="338" bestFit="1" customWidth="1"/>
    <col min="4" max="4" width="13" style="339" bestFit="1" customWidth="1"/>
    <col min="5" max="5" width="9.7109375" style="339" bestFit="1" customWidth="1"/>
    <col min="6" max="6" width="11" style="338" bestFit="1" customWidth="1"/>
    <col min="7" max="7" width="18.28515625" style="338" bestFit="1" customWidth="1"/>
    <col min="8" max="8" width="10.42578125" style="338" customWidth="1"/>
    <col min="9" max="9" width="31.7109375" style="338" bestFit="1" customWidth="1"/>
    <col min="10" max="10" width="10.42578125" style="338" customWidth="1"/>
    <col min="11" max="11" width="19.7109375" style="338" bestFit="1" customWidth="1"/>
    <col min="12" max="12" width="9.28515625" style="338" bestFit="1" customWidth="1"/>
    <col min="13" max="13" width="12.42578125" style="338" bestFit="1" customWidth="1"/>
    <col min="14" max="14" width="6" style="338" bestFit="1" customWidth="1"/>
    <col min="15" max="15" width="10.7109375" style="338" bestFit="1" customWidth="1"/>
    <col min="16" max="16" width="31.7109375" style="338" bestFit="1" customWidth="1"/>
    <col min="17" max="17" width="11" style="340" bestFit="1" customWidth="1"/>
    <col min="18" max="18" width="34.7109375" style="338" bestFit="1" customWidth="1"/>
    <col min="19" max="19" width="18.42578125" style="338" bestFit="1" customWidth="1"/>
    <col min="21" max="21" width="21" style="338" bestFit="1" customWidth="1"/>
    <col min="22" max="22" width="34.7109375" style="338" bestFit="1" customWidth="1"/>
    <col min="23" max="23" width="12.42578125" style="338" bestFit="1" customWidth="1"/>
    <col min="24" max="25" width="10.42578125" style="338" customWidth="1"/>
    <col min="26" max="16384" width="9.140625" style="338"/>
  </cols>
  <sheetData>
    <row r="1" spans="1:23" s="101" customFormat="1" ht="12.75" x14ac:dyDescent="0.2">
      <c r="B1" s="101" t="s">
        <v>5</v>
      </c>
      <c r="C1" s="101" t="s">
        <v>6</v>
      </c>
      <c r="D1" s="336" t="s">
        <v>7</v>
      </c>
      <c r="E1" s="336" t="s">
        <v>0</v>
      </c>
      <c r="F1" s="101" t="s">
        <v>8</v>
      </c>
      <c r="G1" s="101" t="s">
        <v>9</v>
      </c>
      <c r="K1" s="101" t="s">
        <v>828</v>
      </c>
      <c r="L1" s="101" t="s">
        <v>793</v>
      </c>
      <c r="N1" s="101" t="s">
        <v>4</v>
      </c>
      <c r="O1" s="101" t="s">
        <v>5</v>
      </c>
      <c r="P1" s="101" t="s">
        <v>6</v>
      </c>
      <c r="Q1" s="337" t="s">
        <v>10</v>
      </c>
      <c r="R1" s="101" t="s">
        <v>11</v>
      </c>
      <c r="S1" s="101" t="s">
        <v>12</v>
      </c>
      <c r="U1" s="101" t="s">
        <v>775</v>
      </c>
      <c r="V1" s="101" t="s">
        <v>11</v>
      </c>
    </row>
    <row r="2" spans="1:23" s="101" customFormat="1" ht="12.75" x14ac:dyDescent="0.2">
      <c r="A2" s="101" t="str">
        <f t="shared" ref="A2:A64" si="0">N2&amp;O2</f>
        <v>A4524508</v>
      </c>
      <c r="B2" s="101">
        <v>4524508</v>
      </c>
      <c r="C2" s="101" t="s">
        <v>277</v>
      </c>
      <c r="D2" s="336">
        <v>90</v>
      </c>
      <c r="E2" s="336">
        <v>180</v>
      </c>
      <c r="I2" s="101" t="str">
        <f>IFERROR(VLOOKUP(B2,GlobalOnly,3,FALSE),C2 &amp;IF(G2="S24"," -NEW",""))</f>
        <v>Espresso Thermal Jersey</v>
      </c>
      <c r="K2" s="101" t="s">
        <v>829</v>
      </c>
      <c r="L2" s="101" t="s">
        <v>88</v>
      </c>
      <c r="M2" s="101" t="str">
        <f t="shared" ref="M2:M44" si="1">N2&amp;O2&amp;Q2</f>
        <v>A4524508085</v>
      </c>
      <c r="N2" s="101" t="s">
        <v>13</v>
      </c>
      <c r="O2" s="101">
        <v>4524508</v>
      </c>
      <c r="P2" s="101" t="s">
        <v>277</v>
      </c>
      <c r="Q2" s="337" t="s">
        <v>117</v>
      </c>
      <c r="R2" s="101" t="s">
        <v>20</v>
      </c>
      <c r="U2" s="101" t="s">
        <v>776</v>
      </c>
      <c r="V2" s="101" t="s">
        <v>20</v>
      </c>
      <c r="W2" s="101" t="str">
        <f>VLOOKUP(M2,'order form'!B:B,1,FALSE)</f>
        <v>A4524508085</v>
      </c>
    </row>
    <row r="3" spans="1:23" s="101" customFormat="1" ht="12.75" x14ac:dyDescent="0.2">
      <c r="A3" s="101" t="str">
        <f t="shared" si="0"/>
        <v>A4524508</v>
      </c>
      <c r="B3" s="101">
        <v>4524540</v>
      </c>
      <c r="C3" s="101" t="s">
        <v>573</v>
      </c>
      <c r="D3" s="336">
        <v>90</v>
      </c>
      <c r="E3" s="336">
        <v>180</v>
      </c>
      <c r="I3" s="101" t="str">
        <f>IFERROR(VLOOKUP(B3,GlobalOnly,3,FALSE),C3 &amp;IF(G3="S24"," -NEW",""))</f>
        <v>Espresso Thermal W Jersey</v>
      </c>
      <c r="K3" s="101" t="s">
        <v>829</v>
      </c>
      <c r="L3" s="101" t="s">
        <v>88</v>
      </c>
      <c r="M3" s="101" t="str">
        <f t="shared" si="1"/>
        <v>A4524508294</v>
      </c>
      <c r="N3" s="101" t="s">
        <v>13</v>
      </c>
      <c r="O3" s="101">
        <v>4524508</v>
      </c>
      <c r="P3" s="101" t="s">
        <v>277</v>
      </c>
      <c r="Q3" s="337" t="s">
        <v>125</v>
      </c>
      <c r="R3" s="101" t="s">
        <v>345</v>
      </c>
      <c r="U3" s="101" t="s">
        <v>776</v>
      </c>
      <c r="V3" s="101" t="s">
        <v>345</v>
      </c>
      <c r="W3" s="101" t="str">
        <f>VLOOKUP(M3,'order form'!B:B,1,FALSE)</f>
        <v>A4524508294</v>
      </c>
    </row>
    <row r="4" spans="1:23" s="101" customFormat="1" ht="12.75" x14ac:dyDescent="0.2">
      <c r="A4" s="101" t="str">
        <f t="shared" si="0"/>
        <v>A4524508</v>
      </c>
      <c r="B4" s="101">
        <v>4525008</v>
      </c>
      <c r="C4" s="101" t="s">
        <v>278</v>
      </c>
      <c r="D4" s="336">
        <v>150</v>
      </c>
      <c r="E4" s="336">
        <v>300</v>
      </c>
      <c r="I4" s="101" t="str">
        <f>IFERROR(VLOOKUP(B4,GlobalOnly,3,FALSE),C4 &amp;IF(G4="S24"," -NEW",""))</f>
        <v>Premio Evo Jersey</v>
      </c>
      <c r="K4" s="101" t="s">
        <v>829</v>
      </c>
      <c r="L4" s="101" t="s">
        <v>88</v>
      </c>
      <c r="M4" s="101" t="str">
        <f t="shared" si="1"/>
        <v>A4524508354</v>
      </c>
      <c r="N4" s="101" t="s">
        <v>13</v>
      </c>
      <c r="O4" s="101">
        <v>4524508</v>
      </c>
      <c r="P4" s="101" t="s">
        <v>277</v>
      </c>
      <c r="Q4" s="337" t="s">
        <v>756</v>
      </c>
      <c r="R4" s="101" t="s">
        <v>669</v>
      </c>
      <c r="U4" s="101" t="s">
        <v>776</v>
      </c>
      <c r="V4" s="101" t="s">
        <v>669</v>
      </c>
      <c r="W4" s="101" t="str">
        <f>VLOOKUP(M4,'order form'!B:B,1,FALSE)</f>
        <v>A4524508354</v>
      </c>
    </row>
    <row r="5" spans="1:23" s="101" customFormat="1" ht="12.75" x14ac:dyDescent="0.2">
      <c r="A5" s="101" t="str">
        <f t="shared" si="0"/>
        <v>A4524508</v>
      </c>
      <c r="B5" s="101">
        <v>4525012</v>
      </c>
      <c r="C5" s="101" t="s">
        <v>281</v>
      </c>
      <c r="D5" s="336">
        <v>85</v>
      </c>
      <c r="E5" s="336">
        <v>170</v>
      </c>
      <c r="I5" s="101" t="str">
        <f>IFERROR(VLOOKUP(B5,GlobalOnly,3,FALSE),C5 &amp;IF(G5="S24"," -NEW",""))</f>
        <v>UPF Jersey</v>
      </c>
      <c r="K5" s="101" t="s">
        <v>829</v>
      </c>
      <c r="L5" s="101" t="s">
        <v>88</v>
      </c>
      <c r="M5" s="101" t="str">
        <f t="shared" si="1"/>
        <v>A4524508424</v>
      </c>
      <c r="N5" s="101" t="s">
        <v>13</v>
      </c>
      <c r="O5" s="101">
        <v>4524508</v>
      </c>
      <c r="P5" s="101" t="s">
        <v>277</v>
      </c>
      <c r="Q5" s="337" t="s">
        <v>119</v>
      </c>
      <c r="R5" s="101" t="s">
        <v>21</v>
      </c>
      <c r="U5" s="101" t="s">
        <v>776</v>
      </c>
      <c r="V5" s="101" t="s">
        <v>21</v>
      </c>
      <c r="W5" s="101" t="str">
        <f>VLOOKUP(M5,'order form'!B:B,1,FALSE)</f>
        <v>A4524508424</v>
      </c>
    </row>
    <row r="6" spans="1:23" s="101" customFormat="1" ht="12.75" x14ac:dyDescent="0.2">
      <c r="A6" s="101" t="str">
        <f t="shared" si="0"/>
        <v>A4524540</v>
      </c>
      <c r="B6" s="101">
        <v>4525047</v>
      </c>
      <c r="C6" s="101" t="s">
        <v>282</v>
      </c>
      <c r="D6" s="336">
        <v>150</v>
      </c>
      <c r="E6" s="336">
        <v>300</v>
      </c>
      <c r="I6" s="101" t="str">
        <f>IFERROR(VLOOKUP(B6,GlobalOnly,3,FALSE),C6 &amp;IF(G6="S24"," -NEW",""))</f>
        <v>Premio Evo W Jersey</v>
      </c>
      <c r="K6" s="101" t="s">
        <v>830</v>
      </c>
      <c r="L6" s="101" t="s">
        <v>794</v>
      </c>
      <c r="M6" s="101" t="str">
        <f t="shared" si="1"/>
        <v>A4524540065</v>
      </c>
      <c r="N6" s="101" t="s">
        <v>13</v>
      </c>
      <c r="O6" s="101">
        <v>4524540</v>
      </c>
      <c r="P6" s="101" t="s">
        <v>573</v>
      </c>
      <c r="Q6" s="337" t="s">
        <v>123</v>
      </c>
      <c r="R6" s="101" t="s">
        <v>670</v>
      </c>
      <c r="U6" s="101" t="s">
        <v>776</v>
      </c>
      <c r="V6" s="101" t="s">
        <v>670</v>
      </c>
      <c r="W6" s="101" t="str">
        <f>VLOOKUP(M6,'order form'!B:B,1,FALSE)</f>
        <v>A4524540065</v>
      </c>
    </row>
    <row r="7" spans="1:23" s="101" customFormat="1" ht="12.75" x14ac:dyDescent="0.2">
      <c r="A7" s="101" t="str">
        <f t="shared" si="0"/>
        <v>A4524540</v>
      </c>
      <c r="B7" s="101">
        <v>4525075</v>
      </c>
      <c r="C7" s="101" t="s">
        <v>284</v>
      </c>
      <c r="D7" s="336">
        <v>90</v>
      </c>
      <c r="E7" s="336">
        <v>180</v>
      </c>
      <c r="I7" s="101" t="str">
        <f>IFERROR(VLOOKUP(B7,GlobalOnly,3,FALSE),C7 &amp;IF(G7="S24"," -NEW",""))</f>
        <v>UPF Long Sleeve Jersey</v>
      </c>
      <c r="K7" s="101" t="s">
        <v>830</v>
      </c>
      <c r="L7" s="101" t="s">
        <v>794</v>
      </c>
      <c r="M7" s="101" t="str">
        <f t="shared" si="1"/>
        <v>A4524540085</v>
      </c>
      <c r="N7" s="101" t="s">
        <v>13</v>
      </c>
      <c r="O7" s="101">
        <v>4524540</v>
      </c>
      <c r="P7" s="101" t="s">
        <v>573</v>
      </c>
      <c r="Q7" s="337" t="s">
        <v>117</v>
      </c>
      <c r="R7" s="101" t="s">
        <v>20</v>
      </c>
      <c r="U7" s="101" t="s">
        <v>776</v>
      </c>
      <c r="V7" s="101" t="s">
        <v>20</v>
      </c>
      <c r="W7" s="101" t="str">
        <f>VLOOKUP(M7,'order form'!B:B,1,FALSE)</f>
        <v>A4524540085</v>
      </c>
    </row>
    <row r="8" spans="1:23" s="101" customFormat="1" ht="12.75" x14ac:dyDescent="0.2">
      <c r="A8" s="101" t="str">
        <f t="shared" si="0"/>
        <v>A4525008</v>
      </c>
      <c r="B8" s="101">
        <v>4526008</v>
      </c>
      <c r="C8" s="101" t="s">
        <v>279</v>
      </c>
      <c r="D8" s="336">
        <v>110</v>
      </c>
      <c r="E8" s="336">
        <v>220</v>
      </c>
      <c r="I8" s="101" t="str">
        <f>IFERROR(VLOOKUP(B8,GlobalOnly,3,FALSE),C8 &amp;IF(G8="S24"," -NEW",""))</f>
        <v>Aero Race 8S Jersey</v>
      </c>
      <c r="K8" s="101" t="s">
        <v>829</v>
      </c>
      <c r="L8" s="101" t="s">
        <v>88</v>
      </c>
      <c r="M8" s="101" t="str">
        <f t="shared" si="1"/>
        <v>A4525008085</v>
      </c>
      <c r="N8" s="101" t="s">
        <v>13</v>
      </c>
      <c r="O8" s="101">
        <v>4525008</v>
      </c>
      <c r="P8" s="101" t="s">
        <v>278</v>
      </c>
      <c r="Q8" s="337" t="s">
        <v>117</v>
      </c>
      <c r="R8" s="101" t="s">
        <v>28</v>
      </c>
      <c r="U8" s="101" t="s">
        <v>776</v>
      </c>
      <c r="V8" s="101" t="s">
        <v>28</v>
      </c>
      <c r="W8" s="101" t="str">
        <f>VLOOKUP(M8,'order form'!B:B,1,FALSE)</f>
        <v>A4525008085</v>
      </c>
    </row>
    <row r="9" spans="1:23" s="101" customFormat="1" ht="12.75" x14ac:dyDescent="0.2">
      <c r="A9" s="101" t="str">
        <f t="shared" si="0"/>
        <v>A4525008</v>
      </c>
      <c r="B9" s="101">
        <v>4526009</v>
      </c>
      <c r="C9" s="101" t="s">
        <v>574</v>
      </c>
      <c r="D9" s="336">
        <v>100</v>
      </c>
      <c r="E9" s="336">
        <v>200</v>
      </c>
      <c r="I9" s="101" t="str">
        <f>IFERROR(VLOOKUP(B9,GlobalOnly,3,FALSE),C9 &amp;IF(G9="S24"," -NEW",""))</f>
        <v>Corretto Jersey</v>
      </c>
      <c r="K9" s="101" t="s">
        <v>829</v>
      </c>
      <c r="L9" s="101" t="s">
        <v>88</v>
      </c>
      <c r="M9" s="101" t="str">
        <f t="shared" si="1"/>
        <v>A4525008486</v>
      </c>
      <c r="N9" s="101" t="s">
        <v>13</v>
      </c>
      <c r="O9" s="101">
        <v>4525008</v>
      </c>
      <c r="P9" s="101" t="s">
        <v>278</v>
      </c>
      <c r="Q9" s="337" t="s">
        <v>757</v>
      </c>
      <c r="R9" s="101" t="s">
        <v>671</v>
      </c>
      <c r="U9" s="101" t="s">
        <v>776</v>
      </c>
      <c r="V9" s="101" t="s">
        <v>671</v>
      </c>
      <c r="W9" s="101" t="str">
        <f>VLOOKUP(M9,'order form'!B:B,1,FALSE)</f>
        <v>A4525008486</v>
      </c>
    </row>
    <row r="10" spans="1:23" s="101" customFormat="1" ht="12.75" x14ac:dyDescent="0.2">
      <c r="A10" s="101" t="str">
        <f t="shared" si="0"/>
        <v>A4525008</v>
      </c>
      <c r="B10" s="101">
        <v>4526010</v>
      </c>
      <c r="C10" s="101" t="s">
        <v>575</v>
      </c>
      <c r="D10" s="336">
        <v>105</v>
      </c>
      <c r="E10" s="336">
        <v>210</v>
      </c>
      <c r="I10" s="101" t="str">
        <f>IFERROR(VLOOKUP(B10,GlobalOnly,3,FALSE),C10 &amp;IF(G10="S24"," -NEW",""))</f>
        <v>Corretto LS Jersey</v>
      </c>
      <c r="K10" s="101" t="s">
        <v>829</v>
      </c>
      <c r="L10" s="101" t="s">
        <v>88</v>
      </c>
      <c r="M10" s="101" t="str">
        <f t="shared" si="1"/>
        <v>A4525008625</v>
      </c>
      <c r="N10" s="101" t="s">
        <v>13</v>
      </c>
      <c r="O10" s="101">
        <v>4525008</v>
      </c>
      <c r="P10" s="101" t="s">
        <v>278</v>
      </c>
      <c r="Q10" s="337" t="s">
        <v>132</v>
      </c>
      <c r="R10" s="101" t="s">
        <v>69</v>
      </c>
      <c r="U10" s="101" t="s">
        <v>776</v>
      </c>
      <c r="V10" s="101" t="s">
        <v>69</v>
      </c>
      <c r="W10" s="101" t="str">
        <f>VLOOKUP(M10,'order form'!B:B,1,FALSE)</f>
        <v>A4525008625</v>
      </c>
    </row>
    <row r="11" spans="1:23" s="101" customFormat="1" ht="12.75" x14ac:dyDescent="0.2">
      <c r="A11" s="101" t="str">
        <f t="shared" si="0"/>
        <v>A4525012</v>
      </c>
      <c r="B11" s="101">
        <v>4526011</v>
      </c>
      <c r="C11" s="101" t="s">
        <v>576</v>
      </c>
      <c r="D11" s="336">
        <v>80</v>
      </c>
      <c r="E11" s="336">
        <v>160</v>
      </c>
      <c r="I11" s="101" t="str">
        <f>IFERROR(VLOOKUP(B11,GlobalOnly,3,FALSE),C11 &amp;IF(G11="S24"," -NEW",""))</f>
        <v>Espresso 2 Jersey</v>
      </c>
      <c r="K11" s="101" t="s">
        <v>829</v>
      </c>
      <c r="L11" s="101" t="s">
        <v>88</v>
      </c>
      <c r="M11" s="101" t="str">
        <f t="shared" si="1"/>
        <v>A4525012863</v>
      </c>
      <c r="N11" s="101" t="s">
        <v>13</v>
      </c>
      <c r="O11" s="101">
        <v>4525012</v>
      </c>
      <c r="P11" s="101" t="s">
        <v>281</v>
      </c>
      <c r="Q11" s="337" t="s">
        <v>353</v>
      </c>
      <c r="R11" s="101" t="s">
        <v>338</v>
      </c>
      <c r="U11" s="101" t="s">
        <v>776</v>
      </c>
      <c r="V11" s="101" t="s">
        <v>338</v>
      </c>
      <c r="W11" s="101" t="str">
        <f>VLOOKUP(M11,'order form'!B:B,1,FALSE)</f>
        <v>A4525012863</v>
      </c>
    </row>
    <row r="12" spans="1:23" s="101" customFormat="1" ht="12.75" x14ac:dyDescent="0.2">
      <c r="A12" s="101" t="str">
        <f t="shared" si="0"/>
        <v>A4525012</v>
      </c>
      <c r="B12" s="101">
        <v>4526012</v>
      </c>
      <c r="C12" s="101" t="s">
        <v>577</v>
      </c>
      <c r="D12" s="336">
        <v>85</v>
      </c>
      <c r="E12" s="336">
        <v>170</v>
      </c>
      <c r="I12" s="101" t="str">
        <f>IFERROR(VLOOKUP(B12,GlobalOnly,3,FALSE),C12 &amp;IF(G12="S24"," -NEW",""))</f>
        <v>Espresso 2 LS Jersey</v>
      </c>
      <c r="K12" s="101" t="s">
        <v>829</v>
      </c>
      <c r="L12" s="101" t="s">
        <v>88</v>
      </c>
      <c r="M12" s="101" t="str">
        <f t="shared" si="1"/>
        <v>A4525012870</v>
      </c>
      <c r="N12" s="101" t="s">
        <v>13</v>
      </c>
      <c r="O12" s="101">
        <v>4525012</v>
      </c>
      <c r="P12" s="101" t="s">
        <v>281</v>
      </c>
      <c r="Q12" s="337" t="s">
        <v>120</v>
      </c>
      <c r="R12" s="101" t="s">
        <v>22</v>
      </c>
      <c r="U12" s="101" t="s">
        <v>776</v>
      </c>
      <c r="V12" s="101" t="s">
        <v>22</v>
      </c>
      <c r="W12" s="101" t="str">
        <f>VLOOKUP(M12,'order form'!B:B,1,FALSE)</f>
        <v>A4525012870</v>
      </c>
    </row>
    <row r="13" spans="1:23" s="101" customFormat="1" ht="12.75" x14ac:dyDescent="0.2">
      <c r="A13" s="101" t="str">
        <f t="shared" si="0"/>
        <v>A4525047</v>
      </c>
      <c r="B13" s="101">
        <v>4526014</v>
      </c>
      <c r="C13" s="101" t="s">
        <v>280</v>
      </c>
      <c r="D13" s="336">
        <v>77.5</v>
      </c>
      <c r="E13" s="336">
        <v>155</v>
      </c>
      <c r="I13" s="101" t="str">
        <f>IFERROR(VLOOKUP(B13,GlobalOnly,3,FALSE),C13 &amp;IF(G13="S24"," -NEW",""))</f>
        <v>Climber's A/C Jersey</v>
      </c>
      <c r="K13" s="101" t="s">
        <v>830</v>
      </c>
      <c r="L13" s="101" t="s">
        <v>794</v>
      </c>
      <c r="M13" s="101" t="str">
        <f t="shared" si="1"/>
        <v>A4525047025</v>
      </c>
      <c r="N13" s="101" t="s">
        <v>13</v>
      </c>
      <c r="O13" s="101">
        <v>4525047</v>
      </c>
      <c r="P13" s="101" t="s">
        <v>282</v>
      </c>
      <c r="Q13" s="337" t="s">
        <v>758</v>
      </c>
      <c r="R13" s="101" t="s">
        <v>672</v>
      </c>
      <c r="U13" s="101" t="s">
        <v>776</v>
      </c>
      <c r="V13" s="101" t="s">
        <v>672</v>
      </c>
      <c r="W13" s="101" t="str">
        <f>VLOOKUP(M13,'order form'!B:B,1,FALSE)</f>
        <v>A4525047025</v>
      </c>
    </row>
    <row r="14" spans="1:23" s="101" customFormat="1" ht="12.75" x14ac:dyDescent="0.2">
      <c r="A14" s="101" t="str">
        <f t="shared" si="0"/>
        <v>A4525047</v>
      </c>
      <c r="B14" s="101">
        <v>4526015</v>
      </c>
      <c r="C14" s="101" t="s">
        <v>578</v>
      </c>
      <c r="D14" s="336">
        <v>70</v>
      </c>
      <c r="E14" s="336">
        <v>140</v>
      </c>
      <c r="I14" s="101" t="str">
        <f>IFERROR(VLOOKUP(B14,GlobalOnly,3,FALSE),C14 &amp;IF(G14="S24"," -NEW",""))</f>
        <v>Prologo Lite 2 Jersey</v>
      </c>
      <c r="K14" s="101" t="s">
        <v>830</v>
      </c>
      <c r="L14" s="101" t="s">
        <v>794</v>
      </c>
      <c r="M14" s="101" t="str">
        <f t="shared" si="1"/>
        <v>A4525047085</v>
      </c>
      <c r="N14" s="101" t="s">
        <v>13</v>
      </c>
      <c r="O14" s="101">
        <v>4525047</v>
      </c>
      <c r="P14" s="101" t="s">
        <v>282</v>
      </c>
      <c r="Q14" s="337" t="s">
        <v>117</v>
      </c>
      <c r="R14" s="101" t="s">
        <v>20</v>
      </c>
      <c r="U14" s="101" t="s">
        <v>776</v>
      </c>
      <c r="V14" s="101" t="s">
        <v>20</v>
      </c>
      <c r="W14" s="101" t="str">
        <f>VLOOKUP(M14,'order form'!B:B,1,FALSE)</f>
        <v>A4525047085</v>
      </c>
    </row>
    <row r="15" spans="1:23" s="101" customFormat="1" ht="12.75" x14ac:dyDescent="0.2">
      <c r="A15" s="101" t="str">
        <f t="shared" si="0"/>
        <v>A4525047</v>
      </c>
      <c r="B15" s="101">
        <v>4526016</v>
      </c>
      <c r="C15" s="101" t="s">
        <v>579</v>
      </c>
      <c r="D15" s="336">
        <v>60</v>
      </c>
      <c r="E15" s="336">
        <v>120</v>
      </c>
      <c r="I15" s="101" t="str">
        <f>IFERROR(VLOOKUP(B15,GlobalOnly,3,FALSE),C15 &amp;IF(G15="S24"," -NEW",""))</f>
        <v>Entrata Apex Jersey</v>
      </c>
      <c r="K15" s="101" t="s">
        <v>830</v>
      </c>
      <c r="L15" s="101" t="s">
        <v>794</v>
      </c>
      <c r="M15" s="101" t="str">
        <f t="shared" si="1"/>
        <v>A4525047529</v>
      </c>
      <c r="N15" s="101" t="s">
        <v>13</v>
      </c>
      <c r="O15" s="101">
        <v>4525047</v>
      </c>
      <c r="P15" s="101" t="s">
        <v>282</v>
      </c>
      <c r="Q15" s="337" t="s">
        <v>121</v>
      </c>
      <c r="R15" s="101" t="s">
        <v>37</v>
      </c>
      <c r="U15" s="101" t="s">
        <v>776</v>
      </c>
      <c r="V15" s="101" t="s">
        <v>37</v>
      </c>
      <c r="W15" s="101" t="str">
        <f>VLOOKUP(M15,'order form'!B:B,1,FALSE)</f>
        <v>A4525047529</v>
      </c>
    </row>
    <row r="16" spans="1:23" s="101" customFormat="1" ht="12.75" x14ac:dyDescent="0.2">
      <c r="A16" s="101" t="str">
        <f t="shared" si="0"/>
        <v>A4525075</v>
      </c>
      <c r="B16" s="101">
        <v>4526017</v>
      </c>
      <c r="C16" s="101" t="s">
        <v>580</v>
      </c>
      <c r="D16" s="336">
        <v>65</v>
      </c>
      <c r="E16" s="336">
        <v>130</v>
      </c>
      <c r="I16" s="101" t="str">
        <f>IFERROR(VLOOKUP(B16,GlobalOnly,3,FALSE),C16 &amp;IF(G16="S24"," -NEW",""))</f>
        <v>Drittone Logo Jersey</v>
      </c>
      <c r="K16" s="101" t="s">
        <v>829</v>
      </c>
      <c r="L16" s="101" t="s">
        <v>88</v>
      </c>
      <c r="M16" s="101" t="str">
        <f t="shared" si="1"/>
        <v>A4525075863</v>
      </c>
      <c r="N16" s="101" t="s">
        <v>13</v>
      </c>
      <c r="O16" s="101">
        <v>4525075</v>
      </c>
      <c r="P16" s="101" t="s">
        <v>284</v>
      </c>
      <c r="Q16" s="337" t="s">
        <v>353</v>
      </c>
      <c r="R16" s="101" t="s">
        <v>338</v>
      </c>
      <c r="U16" s="101" t="s">
        <v>776</v>
      </c>
      <c r="V16" s="101" t="s">
        <v>338</v>
      </c>
      <c r="W16" s="101" t="str">
        <f>VLOOKUP(M16,'order form'!B:B,1,FALSE)</f>
        <v>A4525075863</v>
      </c>
    </row>
    <row r="17" spans="1:23" s="101" customFormat="1" ht="12.75" x14ac:dyDescent="0.2">
      <c r="A17" s="101" t="str">
        <f t="shared" si="0"/>
        <v>A4525075</v>
      </c>
      <c r="B17" s="101">
        <v>4526018</v>
      </c>
      <c r="C17" s="101" t="s">
        <v>581</v>
      </c>
      <c r="D17" s="336">
        <v>65</v>
      </c>
      <c r="E17" s="336">
        <v>130</v>
      </c>
      <c r="I17" s="101" t="str">
        <f>IFERROR(VLOOKUP(B17,GlobalOnly,3,FALSE),C17 &amp;IF(G17="S24"," -NEW",""))</f>
        <v>Stratus Logo Jersey</v>
      </c>
      <c r="K17" s="101" t="s">
        <v>829</v>
      </c>
      <c r="L17" s="101" t="s">
        <v>88</v>
      </c>
      <c r="M17" s="101" t="str">
        <f t="shared" si="1"/>
        <v>A4525075870</v>
      </c>
      <c r="N17" s="101" t="s">
        <v>13</v>
      </c>
      <c r="O17" s="101">
        <v>4525075</v>
      </c>
      <c r="P17" s="101" t="s">
        <v>284</v>
      </c>
      <c r="Q17" s="337" t="s">
        <v>120</v>
      </c>
      <c r="R17" s="101" t="s">
        <v>22</v>
      </c>
      <c r="U17" s="101" t="s">
        <v>776</v>
      </c>
      <c r="V17" s="101" t="s">
        <v>22</v>
      </c>
      <c r="W17" s="101" t="str">
        <f>VLOOKUP(M17,'order form'!B:B,1,FALSE)</f>
        <v>A4525075870</v>
      </c>
    </row>
    <row r="18" spans="1:23" s="101" customFormat="1" ht="12.75" x14ac:dyDescent="0.2">
      <c r="A18" s="101" t="str">
        <f t="shared" si="0"/>
        <v>A4526008</v>
      </c>
      <c r="B18" s="101">
        <v>4526025</v>
      </c>
      <c r="C18" s="101" t="s">
        <v>582</v>
      </c>
      <c r="D18" s="336">
        <v>115</v>
      </c>
      <c r="E18" s="336">
        <v>230</v>
      </c>
      <c r="I18" s="101" t="str">
        <f>IFERROR(VLOOKUP(B18,GlobalOnly,3,FALSE),C18 &amp;IF(G18="S24"," -NEW",""))</f>
        <v>Unlimited Pro 2 Jersey</v>
      </c>
      <c r="K18" s="101" t="s">
        <v>829</v>
      </c>
      <c r="L18" s="101" t="s">
        <v>88</v>
      </c>
      <c r="M18" s="101" t="str">
        <f t="shared" si="1"/>
        <v>A4526008021</v>
      </c>
      <c r="N18" s="101" t="s">
        <v>13</v>
      </c>
      <c r="O18" s="101">
        <v>4526008</v>
      </c>
      <c r="P18" s="101" t="s">
        <v>279</v>
      </c>
      <c r="Q18" s="337" t="s">
        <v>356</v>
      </c>
      <c r="R18" s="101" t="s">
        <v>342</v>
      </c>
      <c r="U18" s="101" t="s">
        <v>776</v>
      </c>
      <c r="V18" s="101" t="s">
        <v>342</v>
      </c>
      <c r="W18" s="101" t="str">
        <f>VLOOKUP(M18,'order form'!B:B,1,FALSE)</f>
        <v>A4526008021</v>
      </c>
    </row>
    <row r="19" spans="1:23" s="101" customFormat="1" ht="12.75" x14ac:dyDescent="0.2">
      <c r="A19" s="101" t="str">
        <f t="shared" si="0"/>
        <v>A4526008</v>
      </c>
      <c r="B19" s="101">
        <v>4526026</v>
      </c>
      <c r="C19" s="101" t="s">
        <v>583</v>
      </c>
      <c r="D19" s="336">
        <v>87.5</v>
      </c>
      <c r="E19" s="336">
        <v>175</v>
      </c>
      <c r="I19" s="101" t="str">
        <f>IFERROR(VLOOKUP(B19,GlobalOnly,3,FALSE),C19 &amp;IF(G19="S24"," -NEW",""))</f>
        <v>Unlimited Endurance 3 Jersey</v>
      </c>
      <c r="K19" s="101" t="s">
        <v>829</v>
      </c>
      <c r="L19" s="101" t="s">
        <v>88</v>
      </c>
      <c r="M19" s="101" t="str">
        <f t="shared" si="1"/>
        <v>A4526008458</v>
      </c>
      <c r="N19" s="101" t="s">
        <v>13</v>
      </c>
      <c r="O19" s="101">
        <v>4526008</v>
      </c>
      <c r="P19" s="101" t="s">
        <v>279</v>
      </c>
      <c r="Q19" s="337" t="s">
        <v>140</v>
      </c>
      <c r="R19" s="101" t="s">
        <v>112</v>
      </c>
      <c r="U19" s="101" t="s">
        <v>776</v>
      </c>
      <c r="V19" s="101" t="s">
        <v>112</v>
      </c>
      <c r="W19" s="101" t="str">
        <f>VLOOKUP(M19,'order form'!B:B,1,FALSE)</f>
        <v>A4526008458</v>
      </c>
    </row>
    <row r="20" spans="1:23" s="101" customFormat="1" ht="12.75" x14ac:dyDescent="0.2">
      <c r="A20" s="101" t="str">
        <f t="shared" si="0"/>
        <v>A4526008</v>
      </c>
      <c r="B20" s="101">
        <v>4526052</v>
      </c>
      <c r="C20" s="101" t="s">
        <v>283</v>
      </c>
      <c r="D20" s="336">
        <v>77.5</v>
      </c>
      <c r="E20" s="336">
        <v>155</v>
      </c>
      <c r="I20" s="101" t="str">
        <f>IFERROR(VLOOKUP(B20,GlobalOnly,3,FALSE),C20 &amp;IF(G20="S24"," -NEW",""))</f>
        <v>Climber's A/C W Jersey</v>
      </c>
      <c r="K20" s="101" t="s">
        <v>829</v>
      </c>
      <c r="L20" s="101" t="s">
        <v>88</v>
      </c>
      <c r="M20" s="101" t="str">
        <f t="shared" si="1"/>
        <v>A4526008502</v>
      </c>
      <c r="N20" s="101" t="s">
        <v>13</v>
      </c>
      <c r="O20" s="101">
        <v>4526008</v>
      </c>
      <c r="P20" s="101" t="s">
        <v>279</v>
      </c>
      <c r="Q20" s="337" t="s">
        <v>129</v>
      </c>
      <c r="R20" s="101" t="s">
        <v>673</v>
      </c>
      <c r="U20" s="101" t="s">
        <v>776</v>
      </c>
      <c r="V20" s="101" t="s">
        <v>673</v>
      </c>
      <c r="W20" s="101" t="str">
        <f>VLOOKUP(M20,'order form'!B:B,1,FALSE)</f>
        <v>A4526008502</v>
      </c>
    </row>
    <row r="21" spans="1:23" s="101" customFormat="1" ht="12.75" x14ac:dyDescent="0.2">
      <c r="A21" s="101" t="str">
        <f t="shared" si="0"/>
        <v>A4526008</v>
      </c>
      <c r="B21" s="101">
        <v>4526053</v>
      </c>
      <c r="C21" s="101" t="s">
        <v>584</v>
      </c>
      <c r="D21" s="336">
        <v>100</v>
      </c>
      <c r="E21" s="336">
        <v>200</v>
      </c>
      <c r="I21" s="101" t="str">
        <f>IFERROR(VLOOKUP(B21,GlobalOnly,3,FALSE),C21 &amp;IF(G21="S24"," -NEW",""))</f>
        <v>Corretto W Jersey</v>
      </c>
      <c r="K21" s="101" t="s">
        <v>829</v>
      </c>
      <c r="L21" s="101" t="s">
        <v>88</v>
      </c>
      <c r="M21" s="101" t="str">
        <f t="shared" si="1"/>
        <v>A4526008870</v>
      </c>
      <c r="N21" s="101" t="s">
        <v>13</v>
      </c>
      <c r="O21" s="101">
        <v>4526008</v>
      </c>
      <c r="P21" s="101" t="s">
        <v>279</v>
      </c>
      <c r="Q21" s="337" t="s">
        <v>120</v>
      </c>
      <c r="R21" s="101" t="s">
        <v>674</v>
      </c>
      <c r="U21" s="101" t="s">
        <v>776</v>
      </c>
      <c r="V21" s="101" t="s">
        <v>674</v>
      </c>
      <c r="W21" s="101" t="str">
        <f>VLOOKUP(M21,'order form'!B:B,1,FALSE)</f>
        <v>A4526008870</v>
      </c>
    </row>
    <row r="22" spans="1:23" s="101" customFormat="1" ht="12.75" x14ac:dyDescent="0.2">
      <c r="A22" s="101" t="str">
        <f t="shared" si="0"/>
        <v>A4526009</v>
      </c>
      <c r="B22" s="101">
        <v>4526054</v>
      </c>
      <c r="C22" s="101" t="s">
        <v>585</v>
      </c>
      <c r="D22" s="336">
        <v>105</v>
      </c>
      <c r="E22" s="336">
        <v>210</v>
      </c>
      <c r="I22" s="101" t="str">
        <f>IFERROR(VLOOKUP(B22,GlobalOnly,3,FALSE),C22 &amp;IF(G22="S24"," -NEW",""))</f>
        <v>Corretto W Long Sleeve Jersey</v>
      </c>
      <c r="K22" s="101" t="s">
        <v>829</v>
      </c>
      <c r="L22" s="101" t="s">
        <v>88</v>
      </c>
      <c r="M22" s="101" t="str">
        <f t="shared" si="1"/>
        <v>A4526009065</v>
      </c>
      <c r="N22" s="101" t="s">
        <v>13</v>
      </c>
      <c r="O22" s="101">
        <v>4526009</v>
      </c>
      <c r="P22" s="101" t="s">
        <v>574</v>
      </c>
      <c r="Q22" s="337" t="s">
        <v>123</v>
      </c>
      <c r="R22" s="101" t="s">
        <v>675</v>
      </c>
      <c r="U22" s="101" t="s">
        <v>776</v>
      </c>
      <c r="V22" s="101" t="s">
        <v>675</v>
      </c>
      <c r="W22" s="101" t="str">
        <f>VLOOKUP(M22,'order form'!B:B,1,FALSE)</f>
        <v>A4526009065</v>
      </c>
    </row>
    <row r="23" spans="1:23" s="101" customFormat="1" ht="12.75" x14ac:dyDescent="0.2">
      <c r="A23" s="101" t="str">
        <f t="shared" si="0"/>
        <v>A4526009</v>
      </c>
      <c r="B23" s="101">
        <v>4526055</v>
      </c>
      <c r="C23" s="101" t="s">
        <v>586</v>
      </c>
      <c r="D23" s="336">
        <v>80</v>
      </c>
      <c r="E23" s="336">
        <v>160</v>
      </c>
      <c r="I23" s="101" t="str">
        <f>IFERROR(VLOOKUP(B23,GlobalOnly,3,FALSE),C23 &amp;IF(G23="S24"," -NEW",""))</f>
        <v>Espresso 2 W Jersey</v>
      </c>
      <c r="K23" s="101" t="s">
        <v>829</v>
      </c>
      <c r="L23" s="101" t="s">
        <v>88</v>
      </c>
      <c r="M23" s="101" t="str">
        <f t="shared" si="1"/>
        <v>A4526009204</v>
      </c>
      <c r="N23" s="101" t="s">
        <v>13</v>
      </c>
      <c r="O23" s="101">
        <v>4526009</v>
      </c>
      <c r="P23" s="101" t="s">
        <v>574</v>
      </c>
      <c r="Q23" s="337" t="s">
        <v>759</v>
      </c>
      <c r="R23" s="101" t="s">
        <v>676</v>
      </c>
      <c r="U23" s="101" t="s">
        <v>776</v>
      </c>
      <c r="V23" s="101" t="s">
        <v>676</v>
      </c>
      <c r="W23" s="101" t="str">
        <f>VLOOKUP(M23,'order form'!B:B,1,FALSE)</f>
        <v>A4526009204</v>
      </c>
    </row>
    <row r="24" spans="1:23" s="101" customFormat="1" ht="12.75" x14ac:dyDescent="0.2">
      <c r="A24" s="101" t="str">
        <f t="shared" si="0"/>
        <v>A4526009</v>
      </c>
      <c r="B24" s="101">
        <v>4526056</v>
      </c>
      <c r="C24" s="101" t="s">
        <v>587</v>
      </c>
      <c r="D24" s="336">
        <v>85</v>
      </c>
      <c r="E24" s="336">
        <v>170</v>
      </c>
      <c r="I24" s="101" t="str">
        <f>IFERROR(VLOOKUP(B24,GlobalOnly,3,FALSE),C24 &amp;IF(G24="S24"," -NEW",""))</f>
        <v>Espresso 2 W Long Sleeve Jersey</v>
      </c>
      <c r="K24" s="101" t="s">
        <v>829</v>
      </c>
      <c r="L24" s="101" t="s">
        <v>88</v>
      </c>
      <c r="M24" s="101" t="str">
        <f t="shared" si="1"/>
        <v>A4526009424</v>
      </c>
      <c r="N24" s="101" t="s">
        <v>13</v>
      </c>
      <c r="O24" s="101">
        <v>4526009</v>
      </c>
      <c r="P24" s="101" t="s">
        <v>574</v>
      </c>
      <c r="Q24" s="337" t="s">
        <v>119</v>
      </c>
      <c r="R24" s="101" t="s">
        <v>677</v>
      </c>
      <c r="U24" s="101" t="s">
        <v>776</v>
      </c>
      <c r="V24" s="101" t="s">
        <v>677</v>
      </c>
      <c r="W24" s="101" t="str">
        <f>VLOOKUP(M24,'order form'!B:B,1,FALSE)</f>
        <v>A4526009424</v>
      </c>
    </row>
    <row r="25" spans="1:23" s="101" customFormat="1" ht="12.75" x14ac:dyDescent="0.2">
      <c r="A25" s="101" t="str">
        <f t="shared" si="0"/>
        <v>A4526009</v>
      </c>
      <c r="B25" s="101">
        <v>4526058</v>
      </c>
      <c r="C25" s="101" t="s">
        <v>588</v>
      </c>
      <c r="D25" s="336">
        <v>62.5</v>
      </c>
      <c r="E25" s="336">
        <v>125</v>
      </c>
      <c r="I25" s="101" t="str">
        <f>IFERROR(VLOOKUP(B25,GlobalOnly,3,FALSE),C25 &amp;IF(G25="S24"," -NEW",""))</f>
        <v>Anima Flow Jersey</v>
      </c>
      <c r="K25" s="101" t="s">
        <v>829</v>
      </c>
      <c r="L25" s="101" t="s">
        <v>88</v>
      </c>
      <c r="M25" s="101" t="str">
        <f t="shared" si="1"/>
        <v>A4526009501</v>
      </c>
      <c r="N25" s="101" t="s">
        <v>13</v>
      </c>
      <c r="O25" s="101">
        <v>4526009</v>
      </c>
      <c r="P25" s="101" t="s">
        <v>574</v>
      </c>
      <c r="Q25" s="337" t="s">
        <v>760</v>
      </c>
      <c r="R25" s="101" t="s">
        <v>678</v>
      </c>
      <c r="U25" s="101" t="s">
        <v>776</v>
      </c>
      <c r="V25" s="101" t="s">
        <v>678</v>
      </c>
      <c r="W25" s="101" t="str">
        <f>VLOOKUP(M25,'order form'!B:B,1,FALSE)</f>
        <v>A4526009501</v>
      </c>
    </row>
    <row r="26" spans="1:23" s="101" customFormat="1" ht="12.75" x14ac:dyDescent="0.2">
      <c r="A26" s="101" t="str">
        <f t="shared" si="0"/>
        <v>A4526010</v>
      </c>
      <c r="B26" s="101">
        <v>4526059</v>
      </c>
      <c r="C26" s="101" t="s">
        <v>589</v>
      </c>
      <c r="D26" s="336">
        <v>62.5</v>
      </c>
      <c r="E26" s="336">
        <v>125</v>
      </c>
      <c r="I26" s="101" t="str">
        <f>IFERROR(VLOOKUP(B26,GlobalOnly,3,FALSE),C26 &amp;IF(G26="S24"," -NEW",""))</f>
        <v>Anima Flow Sleeveless</v>
      </c>
      <c r="K26" s="101" t="s">
        <v>829</v>
      </c>
      <c r="L26" s="101" t="s">
        <v>88</v>
      </c>
      <c r="M26" s="101" t="str">
        <f t="shared" si="1"/>
        <v>A4526010010</v>
      </c>
      <c r="N26" s="101" t="s">
        <v>13</v>
      </c>
      <c r="O26" s="101">
        <v>4526010</v>
      </c>
      <c r="P26" s="101" t="s">
        <v>575</v>
      </c>
      <c r="Q26" s="337" t="s">
        <v>126</v>
      </c>
      <c r="R26" s="101" t="s">
        <v>679</v>
      </c>
      <c r="U26" s="101" t="s">
        <v>776</v>
      </c>
      <c r="V26" s="101" t="s">
        <v>679</v>
      </c>
      <c r="W26" s="101" t="str">
        <f>VLOOKUP(M26,'order form'!B:B,1,FALSE)</f>
        <v>A4526010010</v>
      </c>
    </row>
    <row r="27" spans="1:23" s="101" customFormat="1" ht="12.75" x14ac:dyDescent="0.2">
      <c r="A27" s="101" t="str">
        <f t="shared" si="0"/>
        <v>A4526010</v>
      </c>
      <c r="B27" s="101">
        <v>4526060</v>
      </c>
      <c r="C27" s="101" t="s">
        <v>590</v>
      </c>
      <c r="D27" s="336">
        <v>65</v>
      </c>
      <c r="E27" s="336">
        <v>130</v>
      </c>
      <c r="I27" s="101" t="str">
        <f>IFERROR(VLOOKUP(B27,GlobalOnly,3,FALSE),C27 &amp;IF(G27="S24"," -NEW",""))</f>
        <v>Cosmic Vortex Jersey</v>
      </c>
      <c r="K27" s="101" t="s">
        <v>829</v>
      </c>
      <c r="L27" s="101" t="s">
        <v>88</v>
      </c>
      <c r="M27" s="101" t="str">
        <f t="shared" si="1"/>
        <v>A4526010065</v>
      </c>
      <c r="N27" s="101" t="s">
        <v>13</v>
      </c>
      <c r="O27" s="101">
        <v>4526010</v>
      </c>
      <c r="P27" s="101" t="s">
        <v>575</v>
      </c>
      <c r="Q27" s="337" t="s">
        <v>123</v>
      </c>
      <c r="R27" s="101" t="s">
        <v>675</v>
      </c>
      <c r="U27" s="101" t="s">
        <v>776</v>
      </c>
      <c r="V27" s="101" t="s">
        <v>675</v>
      </c>
      <c r="W27" s="101" t="str">
        <f>VLOOKUP(M27,'order form'!B:B,1,FALSE)</f>
        <v>A4526010065</v>
      </c>
    </row>
    <row r="28" spans="1:23" s="101" customFormat="1" ht="12.75" x14ac:dyDescent="0.2">
      <c r="A28" s="101" t="str">
        <f t="shared" si="0"/>
        <v>A4526010</v>
      </c>
      <c r="B28" s="101">
        <v>4526061</v>
      </c>
      <c r="C28" s="101" t="s">
        <v>591</v>
      </c>
      <c r="D28" s="336">
        <v>85</v>
      </c>
      <c r="E28" s="336">
        <v>170</v>
      </c>
      <c r="I28" s="101" t="str">
        <f>IFERROR(VLOOKUP(B28,GlobalOnly,3,FALSE),C28 &amp;IF(G28="S24"," -NEW",""))</f>
        <v>UPF W Jersey</v>
      </c>
      <c r="K28" s="101" t="s">
        <v>829</v>
      </c>
      <c r="L28" s="101" t="s">
        <v>88</v>
      </c>
      <c r="M28" s="101" t="str">
        <f t="shared" si="1"/>
        <v>A4526010204</v>
      </c>
      <c r="N28" s="101" t="s">
        <v>13</v>
      </c>
      <c r="O28" s="101">
        <v>4526010</v>
      </c>
      <c r="P28" s="101" t="s">
        <v>575</v>
      </c>
      <c r="Q28" s="337" t="s">
        <v>759</v>
      </c>
      <c r="R28" s="101" t="s">
        <v>680</v>
      </c>
      <c r="U28" s="101" t="s">
        <v>776</v>
      </c>
      <c r="V28" s="101" t="s">
        <v>680</v>
      </c>
      <c r="W28" s="101" t="str">
        <f>VLOOKUP(M28,'order form'!B:B,1,FALSE)</f>
        <v>A4526010204</v>
      </c>
    </row>
    <row r="29" spans="1:23" s="101" customFormat="1" ht="12.75" x14ac:dyDescent="0.2">
      <c r="A29" s="101" t="str">
        <f t="shared" si="0"/>
        <v>A4526010</v>
      </c>
      <c r="B29" s="101">
        <v>4526065</v>
      </c>
      <c r="C29" s="101" t="s">
        <v>592</v>
      </c>
      <c r="D29" s="336">
        <v>35</v>
      </c>
      <c r="E29" s="336">
        <v>70</v>
      </c>
      <c r="I29" s="101" t="str">
        <f>IFERROR(VLOOKUP(B29,GlobalOnly,3,FALSE),C29 &amp;IF(G29="S24"," -NEW",""))</f>
        <v>Comfort Travel Mesh Top</v>
      </c>
      <c r="K29" s="101" t="s">
        <v>829</v>
      </c>
      <c r="L29" s="101" t="s">
        <v>88</v>
      </c>
      <c r="M29" s="101" t="str">
        <f t="shared" si="1"/>
        <v>A4526010288</v>
      </c>
      <c r="N29" s="101" t="s">
        <v>13</v>
      </c>
      <c r="O29" s="101">
        <v>4526010</v>
      </c>
      <c r="P29" s="101" t="s">
        <v>575</v>
      </c>
      <c r="Q29" s="337" t="s">
        <v>761</v>
      </c>
      <c r="R29" s="101" t="s">
        <v>681</v>
      </c>
      <c r="U29" s="101" t="s">
        <v>776</v>
      </c>
      <c r="V29" s="101" t="s">
        <v>681</v>
      </c>
      <c r="W29" s="101" t="str">
        <f>VLOOKUP(M29,'order form'!B:B,1,FALSE)</f>
        <v>A4526010288</v>
      </c>
    </row>
    <row r="30" spans="1:23" s="101" customFormat="1" ht="12.75" x14ac:dyDescent="0.2">
      <c r="A30" s="101" t="str">
        <f t="shared" si="0"/>
        <v>A4526011</v>
      </c>
      <c r="B30" s="101">
        <v>4526069</v>
      </c>
      <c r="C30" s="101" t="s">
        <v>593</v>
      </c>
      <c r="D30" s="336">
        <v>75</v>
      </c>
      <c r="E30" s="336">
        <v>150</v>
      </c>
      <c r="I30" s="101" t="str">
        <f>IFERROR(VLOOKUP(B30,GlobalOnly,3,FALSE),C30 &amp;IF(G30="S24"," -NEW",""))</f>
        <v>Unlimited 2 W Jersey</v>
      </c>
      <c r="K30" s="101" t="s">
        <v>829</v>
      </c>
      <c r="L30" s="101" t="s">
        <v>88</v>
      </c>
      <c r="M30" s="101" t="str">
        <f t="shared" si="1"/>
        <v>A4526011010</v>
      </c>
      <c r="N30" s="101" t="s">
        <v>13</v>
      </c>
      <c r="O30" s="101">
        <v>4526011</v>
      </c>
      <c r="P30" s="101" t="s">
        <v>576</v>
      </c>
      <c r="Q30" s="337" t="s">
        <v>126</v>
      </c>
      <c r="R30" s="101" t="s">
        <v>27</v>
      </c>
      <c r="U30" s="101" t="s">
        <v>776</v>
      </c>
      <c r="V30" s="101" t="s">
        <v>1259</v>
      </c>
      <c r="W30" s="101" t="str">
        <f>VLOOKUP(M30,'order form'!B:B,1,FALSE)</f>
        <v>A4526011010</v>
      </c>
    </row>
    <row r="31" spans="1:23" s="101" customFormat="1" ht="12.75" x14ac:dyDescent="0.2">
      <c r="A31" s="101" t="str">
        <f t="shared" si="0"/>
        <v>A4526011</v>
      </c>
      <c r="B31" s="101">
        <v>4526076</v>
      </c>
      <c r="C31" s="101" t="s">
        <v>594</v>
      </c>
      <c r="D31" s="336">
        <v>110</v>
      </c>
      <c r="E31" s="336">
        <v>220</v>
      </c>
      <c r="I31" s="101" t="str">
        <f>IFERROR(VLOOKUP(B31,GlobalOnly,3,FALSE),C31 &amp;IF(G31="S24"," -NEW",""))</f>
        <v>Aero Race 8S W Jersey</v>
      </c>
      <c r="K31" s="101" t="s">
        <v>829</v>
      </c>
      <c r="L31" s="101" t="s">
        <v>88</v>
      </c>
      <c r="M31" s="101" t="str">
        <f t="shared" si="1"/>
        <v>A4526011021</v>
      </c>
      <c r="N31" s="101" t="s">
        <v>13</v>
      </c>
      <c r="O31" s="101">
        <v>4526011</v>
      </c>
      <c r="P31" s="101" t="s">
        <v>576</v>
      </c>
      <c r="Q31" s="337" t="s">
        <v>356</v>
      </c>
      <c r="R31" s="101" t="s">
        <v>342</v>
      </c>
      <c r="U31" s="101" t="s">
        <v>776</v>
      </c>
      <c r="V31" s="101" t="s">
        <v>1262</v>
      </c>
      <c r="W31" s="101" t="str">
        <f>VLOOKUP(M31,'order form'!B:B,1,FALSE)</f>
        <v>A4526011021</v>
      </c>
    </row>
    <row r="32" spans="1:23" s="101" customFormat="1" ht="12.75" x14ac:dyDescent="0.2">
      <c r="A32" s="101" t="str">
        <f t="shared" si="0"/>
        <v>A4526011</v>
      </c>
      <c r="B32" s="101">
        <v>4526109</v>
      </c>
      <c r="C32" s="101" t="s">
        <v>595</v>
      </c>
      <c r="D32" s="336">
        <v>35</v>
      </c>
      <c r="E32" s="336">
        <v>70</v>
      </c>
      <c r="I32" s="101" t="str">
        <f>IFERROR(VLOOKUP(B32,GlobalOnly,3,FALSE),C32 &amp;IF(G32="S24"," -NEW",""))</f>
        <v>Comfort Travel Crop Top</v>
      </c>
      <c r="K32" s="101" t="s">
        <v>829</v>
      </c>
      <c r="L32" s="101" t="s">
        <v>88</v>
      </c>
      <c r="M32" s="101" t="str">
        <f t="shared" si="1"/>
        <v>A4526011065</v>
      </c>
      <c r="N32" s="101" t="s">
        <v>13</v>
      </c>
      <c r="O32" s="101">
        <v>4526011</v>
      </c>
      <c r="P32" s="101" t="s">
        <v>576</v>
      </c>
      <c r="Q32" s="337" t="s">
        <v>123</v>
      </c>
      <c r="R32" s="101" t="s">
        <v>30</v>
      </c>
      <c r="U32" s="101" t="s">
        <v>776</v>
      </c>
      <c r="V32" s="101" t="s">
        <v>1264</v>
      </c>
      <c r="W32" s="101" t="str">
        <f>VLOOKUP(M32,'order form'!B:B,1,FALSE)</f>
        <v>A4526011065</v>
      </c>
    </row>
    <row r="33" spans="1:23" s="101" customFormat="1" ht="12.75" x14ac:dyDescent="0.2">
      <c r="A33" s="101" t="str">
        <f t="shared" si="0"/>
        <v>A4526011</v>
      </c>
      <c r="B33" s="101">
        <v>4526113</v>
      </c>
      <c r="C33" s="101" t="s">
        <v>596</v>
      </c>
      <c r="D33" s="336">
        <v>115</v>
      </c>
      <c r="E33" s="336">
        <v>230</v>
      </c>
      <c r="I33" s="101" t="str">
        <f>IFERROR(VLOOKUP(B33,GlobalOnly,3,FALSE),C33 &amp;IF(G33="S24"," -NEW",""))</f>
        <v>Unlimited Pro 2 W Jersey</v>
      </c>
      <c r="K33" s="101" t="s">
        <v>829</v>
      </c>
      <c r="L33" s="101" t="s">
        <v>88</v>
      </c>
      <c r="M33" s="101" t="str">
        <f t="shared" si="1"/>
        <v>A4526011227</v>
      </c>
      <c r="N33" s="101" t="s">
        <v>13</v>
      </c>
      <c r="O33" s="101">
        <v>4526011</v>
      </c>
      <c r="P33" s="101" t="s">
        <v>576</v>
      </c>
      <c r="Q33" s="337" t="s">
        <v>354</v>
      </c>
      <c r="R33" s="101" t="s">
        <v>347</v>
      </c>
      <c r="U33" s="101" t="s">
        <v>776</v>
      </c>
      <c r="V33" s="101" t="s">
        <v>347</v>
      </c>
      <c r="W33" s="101" t="str">
        <f>VLOOKUP(M33,'order form'!B:B,1,FALSE)</f>
        <v>A4526011227</v>
      </c>
    </row>
    <row r="34" spans="1:23" s="101" customFormat="1" ht="12.75" x14ac:dyDescent="0.2">
      <c r="A34" s="101" t="str">
        <f t="shared" si="0"/>
        <v>A4526011</v>
      </c>
      <c r="B34" s="101">
        <v>17027</v>
      </c>
      <c r="C34" s="101" t="s">
        <v>40</v>
      </c>
      <c r="D34" s="336">
        <v>35</v>
      </c>
      <c r="E34" s="336">
        <v>70</v>
      </c>
      <c r="G34" s="101" t="s">
        <v>41</v>
      </c>
      <c r="I34" s="101" t="str">
        <f>IFERROR(VLOOKUP(B34,GlobalOnly,3,FALSE),C34 &amp;IF(G34="S24"," -NEW",""))</f>
        <v>Core Mesh 3 SS</v>
      </c>
      <c r="K34" s="101" t="s">
        <v>829</v>
      </c>
      <c r="L34" s="101" t="s">
        <v>88</v>
      </c>
      <c r="M34" s="101" t="str">
        <f t="shared" si="1"/>
        <v>A4526011272</v>
      </c>
      <c r="N34" s="101" t="s">
        <v>13</v>
      </c>
      <c r="O34" s="101">
        <v>4526011</v>
      </c>
      <c r="P34" s="101" t="s">
        <v>576</v>
      </c>
      <c r="Q34" s="337" t="s">
        <v>762</v>
      </c>
      <c r="R34" s="101" t="s">
        <v>682</v>
      </c>
      <c r="U34" s="101" t="s">
        <v>776</v>
      </c>
      <c r="V34" s="101" t="s">
        <v>682</v>
      </c>
      <c r="W34" s="101" t="str">
        <f>VLOOKUP(M34,'order form'!B:B,1,FALSE)</f>
        <v>A4526011272</v>
      </c>
    </row>
    <row r="35" spans="1:23" s="101" customFormat="1" ht="12.75" x14ac:dyDescent="0.2">
      <c r="A35" s="101" t="str">
        <f t="shared" si="0"/>
        <v>A4526011</v>
      </c>
      <c r="B35" s="101">
        <v>17028</v>
      </c>
      <c r="C35" s="101" t="s">
        <v>43</v>
      </c>
      <c r="D35" s="336">
        <v>32.5</v>
      </c>
      <c r="E35" s="336">
        <v>65</v>
      </c>
      <c r="G35" s="101" t="s">
        <v>41</v>
      </c>
      <c r="I35" s="101" t="str">
        <f>IFERROR(VLOOKUP(B35,GlobalOnly,3,FALSE),C35 &amp;IF(G35="S24"," -NEW",""))</f>
        <v>Core Mesh 3 Sleeveless</v>
      </c>
      <c r="K35" s="101" t="s">
        <v>829</v>
      </c>
      <c r="L35" s="101" t="s">
        <v>88</v>
      </c>
      <c r="M35" s="101" t="str">
        <f t="shared" si="1"/>
        <v>A4526011294</v>
      </c>
      <c r="N35" s="101" t="s">
        <v>13</v>
      </c>
      <c r="O35" s="101">
        <v>4526011</v>
      </c>
      <c r="P35" s="101" t="s">
        <v>576</v>
      </c>
      <c r="Q35" s="337" t="s">
        <v>125</v>
      </c>
      <c r="R35" s="101" t="s">
        <v>26</v>
      </c>
      <c r="U35" s="101" t="s">
        <v>776</v>
      </c>
      <c r="V35" s="101" t="s">
        <v>26</v>
      </c>
      <c r="W35" s="101" t="str">
        <f>VLOOKUP(M35,'order form'!B:B,1,FALSE)</f>
        <v>A4526011294</v>
      </c>
    </row>
    <row r="36" spans="1:23" s="101" customFormat="1" ht="12.75" x14ac:dyDescent="0.2">
      <c r="A36" s="101" t="str">
        <f t="shared" si="0"/>
        <v>A4526011</v>
      </c>
      <c r="B36" s="101">
        <v>18550</v>
      </c>
      <c r="C36" s="101" t="s">
        <v>44</v>
      </c>
      <c r="D36" s="336">
        <v>35</v>
      </c>
      <c r="E36" s="336">
        <v>70</v>
      </c>
      <c r="G36" s="101" t="s">
        <v>15</v>
      </c>
      <c r="I36" s="101" t="str">
        <f>IFERROR(VLOOKUP(B36,GlobalOnly,3,FALSE),C36 &amp;IF(G36="S24"," -NEW",""))</f>
        <v>Rosso Corsa Bra</v>
      </c>
      <c r="K36" s="101" t="s">
        <v>829</v>
      </c>
      <c r="L36" s="101" t="s">
        <v>88</v>
      </c>
      <c r="M36" s="101" t="str">
        <f t="shared" si="1"/>
        <v>A4526011424</v>
      </c>
      <c r="N36" s="101" t="s">
        <v>13</v>
      </c>
      <c r="O36" s="101">
        <v>4526011</v>
      </c>
      <c r="P36" s="101" t="s">
        <v>576</v>
      </c>
      <c r="Q36" s="337" t="s">
        <v>119</v>
      </c>
      <c r="R36" s="101" t="s">
        <v>21</v>
      </c>
      <c r="U36" s="101" t="s">
        <v>776</v>
      </c>
      <c r="V36" s="101" t="s">
        <v>1263</v>
      </c>
      <c r="W36" s="101" t="str">
        <f>VLOOKUP(M36,'order form'!B:B,1,FALSE)</f>
        <v>A4526011424</v>
      </c>
    </row>
    <row r="37" spans="1:23" s="101" customFormat="1" ht="12.75" x14ac:dyDescent="0.2">
      <c r="A37" s="101" t="str">
        <f t="shared" si="0"/>
        <v>A4526011</v>
      </c>
      <c r="B37" s="101">
        <v>20030</v>
      </c>
      <c r="C37" s="101" t="s">
        <v>45</v>
      </c>
      <c r="D37" s="336">
        <v>55</v>
      </c>
      <c r="E37" s="336">
        <v>110</v>
      </c>
      <c r="G37" s="101" t="s">
        <v>46</v>
      </c>
      <c r="I37" s="101" t="str">
        <f>IFERROR(VLOOKUP(B37,GlobalOnly,3,FALSE),C37 &amp;IF(G37="S24"," -NEW",""))</f>
        <v>Active Cooling Sleeveless</v>
      </c>
      <c r="K37" s="101" t="s">
        <v>829</v>
      </c>
      <c r="L37" s="101" t="s">
        <v>88</v>
      </c>
      <c r="M37" s="101" t="str">
        <f t="shared" si="1"/>
        <v>A4526011655</v>
      </c>
      <c r="N37" s="101" t="s">
        <v>13</v>
      </c>
      <c r="O37" s="101">
        <v>4526011</v>
      </c>
      <c r="P37" s="101" t="s">
        <v>576</v>
      </c>
      <c r="Q37" s="337" t="s">
        <v>763</v>
      </c>
      <c r="R37" s="101" t="s">
        <v>683</v>
      </c>
      <c r="U37" s="101" t="s">
        <v>776</v>
      </c>
      <c r="V37" s="101" t="s">
        <v>683</v>
      </c>
      <c r="W37" s="101" t="str">
        <f>VLOOKUP(M37,'order form'!B:B,1,FALSE)</f>
        <v>A4526011655</v>
      </c>
    </row>
    <row r="38" spans="1:23" s="101" customFormat="1" ht="12.75" x14ac:dyDescent="0.2">
      <c r="A38" s="101" t="str">
        <f t="shared" si="0"/>
        <v>A4526011</v>
      </c>
      <c r="B38" s="101">
        <v>20031</v>
      </c>
      <c r="C38" s="101" t="s">
        <v>47</v>
      </c>
      <c r="D38" s="336">
        <v>40</v>
      </c>
      <c r="E38" s="336">
        <v>80</v>
      </c>
      <c r="G38" s="101" t="s">
        <v>46</v>
      </c>
      <c r="I38" s="101" t="str">
        <f>IFERROR(VLOOKUP(B38,GlobalOnly,3,FALSE),C38 &amp;IF(G38="S24"," -NEW",""))</f>
        <v>Core Seamless Base Layer</v>
      </c>
      <c r="K38" s="101" t="s">
        <v>829</v>
      </c>
      <c r="L38" s="101" t="s">
        <v>88</v>
      </c>
      <c r="M38" s="101" t="str">
        <f t="shared" si="1"/>
        <v>A4526011712</v>
      </c>
      <c r="N38" s="101" t="s">
        <v>13</v>
      </c>
      <c r="O38" s="101">
        <v>4526011</v>
      </c>
      <c r="P38" s="101" t="s">
        <v>576</v>
      </c>
      <c r="Q38" s="337" t="s">
        <v>764</v>
      </c>
      <c r="R38" s="101" t="s">
        <v>684</v>
      </c>
      <c r="U38" s="101" t="s">
        <v>776</v>
      </c>
      <c r="V38" s="101" t="s">
        <v>684</v>
      </c>
      <c r="W38" s="101" t="str">
        <f>VLOOKUP(M38,'order form'!B:B,1,FALSE)</f>
        <v>A4526011712</v>
      </c>
    </row>
    <row r="39" spans="1:23" s="101" customFormat="1" ht="12.75" x14ac:dyDescent="0.2">
      <c r="A39" s="101" t="str">
        <f t="shared" si="0"/>
        <v>A4526011</v>
      </c>
      <c r="B39" s="101">
        <v>20575</v>
      </c>
      <c r="C39" s="101" t="s">
        <v>49</v>
      </c>
      <c r="D39" s="336">
        <v>42.5</v>
      </c>
      <c r="E39" s="336">
        <v>85</v>
      </c>
      <c r="G39" s="101" t="s">
        <v>48</v>
      </c>
      <c r="I39" s="101" t="str">
        <f>IFERROR(VLOOKUP(B39,GlobalOnly,3,FALSE),C39 &amp;IF(G39="S24"," -NEW",""))</f>
        <v>Core Seamless Base Layer SS</v>
      </c>
      <c r="K39" s="101" t="s">
        <v>829</v>
      </c>
      <c r="L39" s="101" t="s">
        <v>88</v>
      </c>
      <c r="M39" s="101" t="str">
        <f t="shared" si="1"/>
        <v>A4526011863</v>
      </c>
      <c r="N39" s="101" t="s">
        <v>13</v>
      </c>
      <c r="O39" s="101">
        <v>4526011</v>
      </c>
      <c r="P39" s="101" t="s">
        <v>576</v>
      </c>
      <c r="Q39" s="337" t="s">
        <v>353</v>
      </c>
      <c r="R39" s="101" t="s">
        <v>338</v>
      </c>
      <c r="U39" s="101" t="s">
        <v>776</v>
      </c>
      <c r="V39" s="101" t="s">
        <v>338</v>
      </c>
      <c r="W39" s="101" t="str">
        <f>VLOOKUP(M39,'order form'!B:B,1,FALSE)</f>
        <v>A4526011863</v>
      </c>
    </row>
    <row r="40" spans="1:23" s="101" customFormat="1" ht="12.75" x14ac:dyDescent="0.2">
      <c r="A40" s="101" t="str">
        <f t="shared" si="0"/>
        <v>A4526012</v>
      </c>
      <c r="B40" s="101">
        <v>4523022</v>
      </c>
      <c r="C40" s="101" t="s">
        <v>50</v>
      </c>
      <c r="D40" s="336">
        <v>37.5</v>
      </c>
      <c r="E40" s="336">
        <v>75</v>
      </c>
      <c r="G40" s="101" t="s">
        <v>17</v>
      </c>
      <c r="I40" s="101" t="str">
        <f>IFERROR(VLOOKUP(B40,GlobalOnly,3,FALSE),C40 &amp;IF(G40="S24"," -NEW",""))</f>
        <v>Pro Mesh 2.0 Short Sleeve</v>
      </c>
      <c r="K40" s="101" t="s">
        <v>829</v>
      </c>
      <c r="L40" s="101" t="s">
        <v>88</v>
      </c>
      <c r="M40" s="101" t="str">
        <f t="shared" si="1"/>
        <v>A4526012010</v>
      </c>
      <c r="N40" s="101" t="s">
        <v>13</v>
      </c>
      <c r="O40" s="101">
        <v>4526012</v>
      </c>
      <c r="P40" s="101" t="s">
        <v>577</v>
      </c>
      <c r="Q40" s="337" t="s">
        <v>126</v>
      </c>
      <c r="R40" s="101" t="s">
        <v>27</v>
      </c>
      <c r="U40" s="101" t="s">
        <v>776</v>
      </c>
      <c r="V40" s="101" t="s">
        <v>1259</v>
      </c>
      <c r="W40" s="101" t="str">
        <f>VLOOKUP(M40,'order form'!B:B,1,FALSE)</f>
        <v>A4526012010</v>
      </c>
    </row>
    <row r="41" spans="1:23" s="101" customFormat="1" ht="12.75" x14ac:dyDescent="0.2">
      <c r="A41" s="101" t="str">
        <f t="shared" si="0"/>
        <v>A4526012</v>
      </c>
      <c r="B41" s="101">
        <v>4523023</v>
      </c>
      <c r="C41" s="101" t="s">
        <v>51</v>
      </c>
      <c r="D41" s="336">
        <v>35</v>
      </c>
      <c r="E41" s="336">
        <v>70</v>
      </c>
      <c r="G41" s="101" t="s">
        <v>17</v>
      </c>
      <c r="I41" s="101" t="str">
        <f>IFERROR(VLOOKUP(B41,GlobalOnly,3,FALSE),C41 &amp;IF(G41="S24"," -NEW",""))</f>
        <v>Pro Mesh 2.0 Sleeveless</v>
      </c>
      <c r="K41" s="101" t="s">
        <v>829</v>
      </c>
      <c r="L41" s="101" t="s">
        <v>88</v>
      </c>
      <c r="M41" s="101" t="str">
        <f t="shared" si="1"/>
        <v>A4526012021</v>
      </c>
      <c r="N41" s="101" t="s">
        <v>13</v>
      </c>
      <c r="O41" s="101">
        <v>4526012</v>
      </c>
      <c r="P41" s="101" t="s">
        <v>577</v>
      </c>
      <c r="Q41" s="337" t="s">
        <v>356</v>
      </c>
      <c r="R41" s="101" t="s">
        <v>342</v>
      </c>
      <c r="U41" s="101" t="s">
        <v>776</v>
      </c>
      <c r="V41" s="101" t="s">
        <v>1262</v>
      </c>
      <c r="W41" s="101" t="str">
        <f>VLOOKUP(M41,'order form'!B:B,1,FALSE)</f>
        <v>A4526012021</v>
      </c>
    </row>
    <row r="42" spans="1:23" s="101" customFormat="1" ht="12.75" x14ac:dyDescent="0.2">
      <c r="A42" s="101" t="str">
        <f t="shared" si="0"/>
        <v>A4526012</v>
      </c>
      <c r="B42" s="101">
        <v>4524075</v>
      </c>
      <c r="C42" s="101" t="s">
        <v>53</v>
      </c>
      <c r="D42" s="336">
        <v>35</v>
      </c>
      <c r="E42" s="336">
        <v>70</v>
      </c>
      <c r="I42" s="101" t="str">
        <f>IFERROR(VLOOKUP(B42,GlobalOnly,3,FALSE),C42 &amp;IF(G42="S24"," -NEW",""))</f>
        <v>Pro Mesh W Sleeveless</v>
      </c>
      <c r="K42" s="101" t="s">
        <v>829</v>
      </c>
      <c r="L42" s="101" t="s">
        <v>88</v>
      </c>
      <c r="M42" s="101" t="str">
        <f t="shared" si="1"/>
        <v>A4526012655</v>
      </c>
      <c r="N42" s="101" t="s">
        <v>13</v>
      </c>
      <c r="O42" s="101">
        <v>4526012</v>
      </c>
      <c r="P42" s="101" t="s">
        <v>577</v>
      </c>
      <c r="Q42" s="337" t="s">
        <v>763</v>
      </c>
      <c r="R42" s="101" t="s">
        <v>683</v>
      </c>
      <c r="U42" s="101" t="s">
        <v>776</v>
      </c>
      <c r="V42" s="101" t="s">
        <v>683</v>
      </c>
      <c r="W42" s="101" t="str">
        <f>VLOOKUP(M42,'order form'!B:B,1,FALSE)</f>
        <v>A4526012655</v>
      </c>
    </row>
    <row r="43" spans="1:23" s="101" customFormat="1" ht="12.75" x14ac:dyDescent="0.2">
      <c r="A43" s="101" t="str">
        <f t="shared" si="0"/>
        <v>A4526012</v>
      </c>
      <c r="B43" s="101">
        <v>4524076</v>
      </c>
      <c r="C43" s="101" t="s">
        <v>54</v>
      </c>
      <c r="D43" s="336">
        <v>37.5</v>
      </c>
      <c r="E43" s="336">
        <v>75</v>
      </c>
      <c r="I43" s="101" t="str">
        <f>IFERROR(VLOOKUP(B43,GlobalOnly,3,FALSE),C43 &amp;IF(G43="S24"," -NEW",""))</f>
        <v>Pro Mesh W Short Sleeve</v>
      </c>
      <c r="K43" s="101" t="s">
        <v>829</v>
      </c>
      <c r="L43" s="101" t="s">
        <v>88</v>
      </c>
      <c r="M43" s="101" t="str">
        <f t="shared" si="1"/>
        <v>A4526012712</v>
      </c>
      <c r="N43" s="101" t="s">
        <v>13</v>
      </c>
      <c r="O43" s="101">
        <v>4526012</v>
      </c>
      <c r="P43" s="101" t="s">
        <v>577</v>
      </c>
      <c r="Q43" s="337" t="s">
        <v>764</v>
      </c>
      <c r="R43" s="101" t="s">
        <v>684</v>
      </c>
      <c r="U43" s="101" t="s">
        <v>776</v>
      </c>
      <c r="V43" s="101" t="s">
        <v>684</v>
      </c>
      <c r="W43" s="101" t="str">
        <f>VLOOKUP(M43,'order form'!B:B,1,FALSE)</f>
        <v>A4526012712</v>
      </c>
    </row>
    <row r="44" spans="1:23" s="101" customFormat="1" ht="12.75" x14ac:dyDescent="0.2">
      <c r="A44" s="101" t="str">
        <f t="shared" si="0"/>
        <v>A4526014</v>
      </c>
      <c r="B44" s="101">
        <v>4521511</v>
      </c>
      <c r="C44" s="101" t="s">
        <v>56</v>
      </c>
      <c r="D44" s="336">
        <v>45</v>
      </c>
      <c r="E44" s="336">
        <v>90</v>
      </c>
      <c r="F44" s="101" t="s">
        <v>14</v>
      </c>
      <c r="G44" s="101" t="s">
        <v>23</v>
      </c>
      <c r="I44" s="101" t="str">
        <f>IFERROR(VLOOKUP(B44,GlobalOnly,3,FALSE),C44 &amp;IF(G44="S24"," -NEW",""))</f>
        <v>Squadra Stretch Jacket</v>
      </c>
      <c r="K44" s="101" t="s">
        <v>829</v>
      </c>
      <c r="L44" s="101" t="s">
        <v>88</v>
      </c>
      <c r="M44" s="101" t="str">
        <f t="shared" si="1"/>
        <v>A4526014424</v>
      </c>
      <c r="N44" s="101" t="s">
        <v>13</v>
      </c>
      <c r="O44" s="101">
        <v>4526014</v>
      </c>
      <c r="P44" s="101" t="s">
        <v>280</v>
      </c>
      <c r="Q44" s="337" t="s">
        <v>119</v>
      </c>
      <c r="R44" s="101" t="s">
        <v>685</v>
      </c>
      <c r="U44" s="101" t="s">
        <v>776</v>
      </c>
      <c r="V44" s="101" t="s">
        <v>685</v>
      </c>
      <c r="W44" s="101" t="str">
        <f>VLOOKUP(M44,'order form'!B:B,1,FALSE)</f>
        <v>A4526014424</v>
      </c>
    </row>
    <row r="45" spans="1:23" s="101" customFormat="1" ht="12.75" x14ac:dyDescent="0.2">
      <c r="A45" s="101" t="str">
        <f t="shared" si="0"/>
        <v>A4526014</v>
      </c>
      <c r="B45" s="101">
        <v>4521529</v>
      </c>
      <c r="C45" s="101" t="s">
        <v>58</v>
      </c>
      <c r="D45" s="336">
        <v>45</v>
      </c>
      <c r="E45" s="336">
        <v>90</v>
      </c>
      <c r="F45" s="101" t="s">
        <v>14</v>
      </c>
      <c r="G45" s="101" t="s">
        <v>23</v>
      </c>
      <c r="I45" s="101" t="str">
        <f>IFERROR(VLOOKUP(B45,GlobalOnly,3,FALSE),C45 &amp;IF(G45="S24"," -NEW",""))</f>
        <v>Squadra Stretch  W Jacket</v>
      </c>
      <c r="K45" s="101" t="s">
        <v>829</v>
      </c>
      <c r="L45" s="101" t="s">
        <v>88</v>
      </c>
      <c r="M45" s="101" t="str">
        <f t="shared" ref="M45:M108" si="2">N45&amp;O45&amp;Q45</f>
        <v>A4526014625</v>
      </c>
      <c r="N45" s="101" t="s">
        <v>13</v>
      </c>
      <c r="O45" s="101">
        <v>4526014</v>
      </c>
      <c r="P45" s="101" t="s">
        <v>280</v>
      </c>
      <c r="Q45" s="337" t="s">
        <v>132</v>
      </c>
      <c r="R45" s="101" t="s">
        <v>686</v>
      </c>
      <c r="U45" s="101" t="s">
        <v>776</v>
      </c>
      <c r="V45" s="101" t="s">
        <v>686</v>
      </c>
      <c r="W45" s="101" t="str">
        <f>VLOOKUP(M45,'order form'!B:B,1,FALSE)</f>
        <v>A4526014625</v>
      </c>
    </row>
    <row r="46" spans="1:23" s="101" customFormat="1" ht="12.75" x14ac:dyDescent="0.2">
      <c r="A46" s="101" t="str">
        <f t="shared" si="0"/>
        <v>A4526014</v>
      </c>
      <c r="B46" s="101">
        <v>4524504</v>
      </c>
      <c r="C46" s="101" t="s">
        <v>285</v>
      </c>
      <c r="D46" s="336">
        <v>185</v>
      </c>
      <c r="E46" s="336">
        <v>370</v>
      </c>
      <c r="I46" s="101" t="str">
        <f>IFERROR(VLOOKUP(B46,GlobalOnly,3,FALSE),C46 &amp;IF(G46="S24"," -NEW",""))</f>
        <v>Gabba R Jacket</v>
      </c>
      <c r="K46" s="101" t="s">
        <v>829</v>
      </c>
      <c r="L46" s="101" t="s">
        <v>88</v>
      </c>
      <c r="M46" s="101" t="str">
        <f t="shared" si="2"/>
        <v>A4526014863</v>
      </c>
      <c r="N46" s="101" t="s">
        <v>13</v>
      </c>
      <c r="O46" s="101">
        <v>4526014</v>
      </c>
      <c r="P46" s="101" t="s">
        <v>280</v>
      </c>
      <c r="Q46" s="337" t="s">
        <v>353</v>
      </c>
      <c r="R46" s="101" t="s">
        <v>687</v>
      </c>
      <c r="U46" s="101" t="s">
        <v>776</v>
      </c>
      <c r="V46" s="101" t="s">
        <v>687</v>
      </c>
      <c r="W46" s="101" t="str">
        <f>VLOOKUP(M46,'order form'!B:B,1,FALSE)</f>
        <v>A4526014863</v>
      </c>
    </row>
    <row r="47" spans="1:23" s="101" customFormat="1" ht="12.75" x14ac:dyDescent="0.2">
      <c r="A47" s="101" t="str">
        <f t="shared" si="0"/>
        <v>A4526014</v>
      </c>
      <c r="B47" s="101">
        <v>4524505</v>
      </c>
      <c r="C47" s="101" t="s">
        <v>286</v>
      </c>
      <c r="D47" s="336">
        <v>160</v>
      </c>
      <c r="E47" s="336">
        <v>320</v>
      </c>
      <c r="I47" s="101" t="str">
        <f>IFERROR(VLOOKUP(B47,GlobalOnly,3,FALSE),C47 &amp;IF(G47="S24"," -NEW",""))</f>
        <v>Gabba R</v>
      </c>
      <c r="K47" s="101" t="s">
        <v>829</v>
      </c>
      <c r="L47" s="101" t="s">
        <v>88</v>
      </c>
      <c r="M47" s="101" t="str">
        <f t="shared" si="2"/>
        <v>A4526014870</v>
      </c>
      <c r="N47" s="101" t="s">
        <v>13</v>
      </c>
      <c r="O47" s="101">
        <v>4526014</v>
      </c>
      <c r="P47" s="101" t="s">
        <v>280</v>
      </c>
      <c r="Q47" s="337" t="s">
        <v>120</v>
      </c>
      <c r="R47" s="101" t="s">
        <v>674</v>
      </c>
      <c r="U47" s="101" t="s">
        <v>776</v>
      </c>
      <c r="V47" s="101" t="s">
        <v>674</v>
      </c>
      <c r="W47" s="101" t="str">
        <f>VLOOKUP(M47,'order form'!B:B,1,FALSE)</f>
        <v>A4526014870</v>
      </c>
    </row>
    <row r="48" spans="1:23" s="101" customFormat="1" ht="12.75" x14ac:dyDescent="0.2">
      <c r="A48" s="101" t="str">
        <f t="shared" si="0"/>
        <v>A4526015</v>
      </c>
      <c r="B48" s="101">
        <v>4524506</v>
      </c>
      <c r="C48" s="101" t="s">
        <v>287</v>
      </c>
      <c r="D48" s="336">
        <v>130</v>
      </c>
      <c r="E48" s="336">
        <v>260</v>
      </c>
      <c r="I48" s="101" t="str">
        <f>IFERROR(VLOOKUP(B48,GlobalOnly,3,FALSE),C48 &amp;IF(G48="S24"," -NEW",""))</f>
        <v>Ultra Rain Cape</v>
      </c>
      <c r="K48" s="101" t="s">
        <v>829</v>
      </c>
      <c r="L48" s="101" t="s">
        <v>88</v>
      </c>
      <c r="M48" s="101" t="str">
        <f t="shared" si="2"/>
        <v>A4526015010</v>
      </c>
      <c r="N48" s="101" t="s">
        <v>13</v>
      </c>
      <c r="O48" s="101">
        <v>4526015</v>
      </c>
      <c r="P48" s="101" t="s">
        <v>578</v>
      </c>
      <c r="Q48" s="337" t="s">
        <v>126</v>
      </c>
      <c r="R48" s="101" t="s">
        <v>27</v>
      </c>
      <c r="U48" s="101" t="s">
        <v>776</v>
      </c>
      <c r="V48" s="101" t="s">
        <v>27</v>
      </c>
      <c r="W48" s="101" t="str">
        <f>VLOOKUP(M48,'order form'!B:B,1,FALSE)</f>
        <v>A4526015010</v>
      </c>
    </row>
    <row r="49" spans="1:25" s="101" customFormat="1" ht="12.75" x14ac:dyDescent="0.2">
      <c r="A49" s="101" t="str">
        <f t="shared" si="0"/>
        <v>A4526015</v>
      </c>
      <c r="B49" s="101">
        <v>4524507</v>
      </c>
      <c r="C49" s="101" t="s">
        <v>288</v>
      </c>
      <c r="D49" s="336">
        <v>70</v>
      </c>
      <c r="E49" s="336">
        <v>140</v>
      </c>
      <c r="I49" s="101" t="str">
        <f>IFERROR(VLOOKUP(B49,GlobalOnly,3,FALSE),C49 &amp;IF(G49="S24"," -NEW",""))</f>
        <v>Squall Shell Jacket</v>
      </c>
      <c r="K49" s="101" t="s">
        <v>829</v>
      </c>
      <c r="L49" s="101" t="s">
        <v>88</v>
      </c>
      <c r="M49" s="101" t="str">
        <f t="shared" si="2"/>
        <v>A4526015047</v>
      </c>
      <c r="N49" s="101" t="s">
        <v>13</v>
      </c>
      <c r="O49" s="101">
        <v>4526015</v>
      </c>
      <c r="P49" s="101" t="s">
        <v>578</v>
      </c>
      <c r="Q49" s="337" t="s">
        <v>765</v>
      </c>
      <c r="R49" s="101" t="s">
        <v>688</v>
      </c>
      <c r="U49" s="101" t="s">
        <v>776</v>
      </c>
      <c r="V49" s="101" t="s">
        <v>688</v>
      </c>
      <c r="W49" s="101" t="str">
        <f>VLOOKUP(M49,'order form'!B:B,1,FALSE)</f>
        <v>A4526015047</v>
      </c>
    </row>
    <row r="50" spans="1:25" s="101" customFormat="1" ht="12.75" x14ac:dyDescent="0.2">
      <c r="A50" s="101" t="str">
        <f t="shared" si="0"/>
        <v>A4526015</v>
      </c>
      <c r="B50" s="101">
        <v>4524539</v>
      </c>
      <c r="C50" s="101" t="s">
        <v>289</v>
      </c>
      <c r="D50" s="336">
        <v>70</v>
      </c>
      <c r="E50" s="336">
        <v>140</v>
      </c>
      <c r="I50" s="101" t="str">
        <f>IFERROR(VLOOKUP(B50,GlobalOnly,3,FALSE),C50 &amp;IF(G50="S24"," -NEW",""))</f>
        <v>Squall Shell W Jacket</v>
      </c>
      <c r="K50" s="101" t="s">
        <v>829</v>
      </c>
      <c r="L50" s="101" t="s">
        <v>88</v>
      </c>
      <c r="M50" s="101" t="str">
        <f t="shared" si="2"/>
        <v>A4526015458</v>
      </c>
      <c r="N50" s="101" t="s">
        <v>13</v>
      </c>
      <c r="O50" s="101">
        <v>4526015</v>
      </c>
      <c r="P50" s="101" t="s">
        <v>578</v>
      </c>
      <c r="Q50" s="337" t="s">
        <v>140</v>
      </c>
      <c r="R50" s="101" t="s">
        <v>112</v>
      </c>
      <c r="U50" s="101" t="s">
        <v>776</v>
      </c>
      <c r="V50" s="101" t="s">
        <v>112</v>
      </c>
      <c r="W50" s="101" t="str">
        <f>VLOOKUP(M50,'order form'!B:B,1,FALSE)</f>
        <v>A4526015458</v>
      </c>
    </row>
    <row r="51" spans="1:25" s="101" customFormat="1" ht="12.75" x14ac:dyDescent="0.2">
      <c r="A51" s="101" t="str">
        <f t="shared" si="0"/>
        <v>A4526015</v>
      </c>
      <c r="B51" s="101">
        <v>4524576</v>
      </c>
      <c r="C51" s="101" t="s">
        <v>290</v>
      </c>
      <c r="D51" s="336">
        <v>185</v>
      </c>
      <c r="E51" s="336">
        <v>370</v>
      </c>
      <c r="I51" s="101" t="str">
        <f>IFERROR(VLOOKUP(B51,GlobalOnly,3,FALSE),C51 &amp;IF(G51="S24"," -NEW",""))</f>
        <v>Gabba R W Jacket</v>
      </c>
      <c r="K51" s="101" t="s">
        <v>829</v>
      </c>
      <c r="L51" s="101" t="s">
        <v>88</v>
      </c>
      <c r="M51" s="101" t="str">
        <f t="shared" si="2"/>
        <v>A4526015486</v>
      </c>
      <c r="N51" s="101" t="s">
        <v>13</v>
      </c>
      <c r="O51" s="101">
        <v>4526015</v>
      </c>
      <c r="P51" s="101" t="s">
        <v>578</v>
      </c>
      <c r="Q51" s="337" t="s">
        <v>757</v>
      </c>
      <c r="R51" s="101" t="s">
        <v>671</v>
      </c>
      <c r="U51" s="101" t="s">
        <v>776</v>
      </c>
      <c r="V51" s="101" t="s">
        <v>671</v>
      </c>
      <c r="W51" s="101" t="str">
        <f>VLOOKUP(M51,'order form'!B:B,1,FALSE)</f>
        <v>A4526015486</v>
      </c>
    </row>
    <row r="52" spans="1:25" s="101" customFormat="1" ht="12.75" x14ac:dyDescent="0.2">
      <c r="A52" s="101" t="str">
        <f t="shared" si="0"/>
        <v>A4526015</v>
      </c>
      <c r="B52" s="101">
        <v>4525504</v>
      </c>
      <c r="C52" s="101" t="s">
        <v>597</v>
      </c>
      <c r="D52" s="336">
        <v>140</v>
      </c>
      <c r="E52" s="336">
        <v>280</v>
      </c>
      <c r="I52" s="101" t="str">
        <f>IFERROR(VLOOKUP(B52,GlobalOnly,3,FALSE),C52 &amp;IF(G52="S24"," -NEW",""))</f>
        <v>Do.Di.Ci. Jacket</v>
      </c>
      <c r="K52" s="101" t="s">
        <v>829</v>
      </c>
      <c r="L52" s="101" t="s">
        <v>88</v>
      </c>
      <c r="M52" s="101" t="str">
        <f t="shared" si="2"/>
        <v>A4526015501</v>
      </c>
      <c r="N52" s="101" t="s">
        <v>13</v>
      </c>
      <c r="O52" s="101">
        <v>4526015</v>
      </c>
      <c r="P52" s="101" t="s">
        <v>578</v>
      </c>
      <c r="Q52" s="337" t="s">
        <v>760</v>
      </c>
      <c r="R52" s="101" t="s">
        <v>689</v>
      </c>
      <c r="U52" s="101" t="s">
        <v>776</v>
      </c>
      <c r="V52" s="101" t="s">
        <v>689</v>
      </c>
      <c r="W52" s="101" t="str">
        <f>VLOOKUP(M52,'order form'!B:B,1,FALSE)</f>
        <v>A4526015501</v>
      </c>
    </row>
    <row r="53" spans="1:25" s="101" customFormat="1" ht="12.75" x14ac:dyDescent="0.2">
      <c r="A53" s="101" t="str">
        <f t="shared" si="0"/>
        <v>A4526015</v>
      </c>
      <c r="B53" s="101">
        <v>4525505</v>
      </c>
      <c r="C53" s="101" t="s">
        <v>598</v>
      </c>
      <c r="D53" s="336">
        <v>120</v>
      </c>
      <c r="E53" s="336">
        <v>240</v>
      </c>
      <c r="I53" s="101" t="str">
        <f>IFERROR(VLOOKUP(B53,GlobalOnly,3,FALSE),C53 &amp;IF(G53="S24"," -NEW",""))</f>
        <v>Do.Di.Ci. Short Sleeve Jacket</v>
      </c>
      <c r="K53" s="101" t="s">
        <v>829</v>
      </c>
      <c r="L53" s="101" t="s">
        <v>88</v>
      </c>
      <c r="M53" s="101" t="str">
        <f t="shared" si="2"/>
        <v>A4526015645</v>
      </c>
      <c r="N53" s="101" t="s">
        <v>13</v>
      </c>
      <c r="O53" s="101">
        <v>4526015</v>
      </c>
      <c r="P53" s="101" t="s">
        <v>578</v>
      </c>
      <c r="Q53" s="337" t="s">
        <v>130</v>
      </c>
      <c r="R53" s="101" t="s">
        <v>690</v>
      </c>
      <c r="U53" s="101" t="s">
        <v>776</v>
      </c>
      <c r="V53" s="101" t="s">
        <v>690</v>
      </c>
      <c r="W53" s="101" t="str">
        <f>VLOOKUP(M53,'order form'!B:B,1,FALSE)</f>
        <v>A4526015645</v>
      </c>
    </row>
    <row r="54" spans="1:25" s="101" customFormat="1" ht="12.75" x14ac:dyDescent="0.2">
      <c r="A54" s="101" t="str">
        <f t="shared" si="0"/>
        <v>A4526016</v>
      </c>
      <c r="B54" s="101">
        <v>4525508</v>
      </c>
      <c r="C54" s="101" t="s">
        <v>599</v>
      </c>
      <c r="D54" s="336">
        <v>100</v>
      </c>
      <c r="E54" s="336">
        <v>200</v>
      </c>
      <c r="I54" s="101" t="str">
        <f>IFERROR(VLOOKUP(B54,GlobalOnly,3,FALSE),C54 &amp;IF(G54="S24"," -NEW",""))</f>
        <v>Emergency 3 Rain Jacket</v>
      </c>
      <c r="K54" s="101" t="s">
        <v>829</v>
      </c>
      <c r="L54" s="101" t="s">
        <v>88</v>
      </c>
      <c r="M54" s="101" t="str">
        <f t="shared" si="2"/>
        <v>A4526016010</v>
      </c>
      <c r="N54" s="101" t="s">
        <v>13</v>
      </c>
      <c r="O54" s="101">
        <v>4526016</v>
      </c>
      <c r="P54" s="101" t="s">
        <v>579</v>
      </c>
      <c r="Q54" s="337" t="s">
        <v>126</v>
      </c>
      <c r="R54" s="101" t="s">
        <v>68</v>
      </c>
      <c r="U54" s="101" t="s">
        <v>776</v>
      </c>
      <c r="V54" s="101" t="s">
        <v>1265</v>
      </c>
      <c r="W54" s="101" t="str">
        <f>VLOOKUP(M54,'order form'!B:B,1,FALSE)</f>
        <v>A4526016010</v>
      </c>
    </row>
    <row r="55" spans="1:25" s="101" customFormat="1" ht="12.75" x14ac:dyDescent="0.2">
      <c r="A55" s="101" t="str">
        <f t="shared" si="0"/>
        <v>A4526016</v>
      </c>
      <c r="B55" s="101">
        <v>4525535</v>
      </c>
      <c r="C55" s="101" t="s">
        <v>600</v>
      </c>
      <c r="D55" s="336">
        <v>100</v>
      </c>
      <c r="E55" s="336">
        <v>200</v>
      </c>
      <c r="I55" s="101" t="str">
        <f>IFERROR(VLOOKUP(B55,GlobalOnly,3,FALSE),C55 &amp;IF(G55="S24"," -NEW",""))</f>
        <v>Emergency 3 W Rain Jacket</v>
      </c>
      <c r="K55" s="101" t="s">
        <v>829</v>
      </c>
      <c r="L55" s="101" t="s">
        <v>88</v>
      </c>
      <c r="M55" s="101" t="str">
        <f t="shared" si="2"/>
        <v>A4526016065</v>
      </c>
      <c r="N55" s="101" t="s">
        <v>13</v>
      </c>
      <c r="O55" s="101">
        <v>4526016</v>
      </c>
      <c r="P55" s="101" t="s">
        <v>579</v>
      </c>
      <c r="Q55" s="337" t="s">
        <v>123</v>
      </c>
      <c r="R55" s="101" t="s">
        <v>691</v>
      </c>
      <c r="U55" s="101" t="s">
        <v>776</v>
      </c>
      <c r="V55" s="101" t="s">
        <v>1266</v>
      </c>
      <c r="W55" s="101" t="str">
        <f>VLOOKUP(M55,'order form'!B:B,1,FALSE)</f>
        <v>A4526016065</v>
      </c>
    </row>
    <row r="56" spans="1:25" s="101" customFormat="1" ht="12.75" x14ac:dyDescent="0.2">
      <c r="A56" s="101" t="str">
        <f t="shared" si="0"/>
        <v>A4526016</v>
      </c>
      <c r="B56" s="101">
        <v>4525554</v>
      </c>
      <c r="C56" s="101" t="s">
        <v>601</v>
      </c>
      <c r="D56" s="336">
        <v>140</v>
      </c>
      <c r="E56" s="336">
        <v>280</v>
      </c>
      <c r="I56" s="101" t="str">
        <f>IFERROR(VLOOKUP(B56,GlobalOnly,3,FALSE),C56 &amp;IF(G56="S24"," -NEW",""))</f>
        <v>Do.Di.Ci. W Jacket</v>
      </c>
      <c r="K56" s="101" t="s">
        <v>829</v>
      </c>
      <c r="L56" s="101" t="s">
        <v>88</v>
      </c>
      <c r="M56" s="101" t="str">
        <f t="shared" si="2"/>
        <v>A4526016456</v>
      </c>
      <c r="N56" s="101" t="s">
        <v>13</v>
      </c>
      <c r="O56" s="101">
        <v>4526016</v>
      </c>
      <c r="P56" s="101" t="s">
        <v>579</v>
      </c>
      <c r="Q56" s="337" t="s">
        <v>124</v>
      </c>
      <c r="R56" s="101" t="s">
        <v>692</v>
      </c>
      <c r="U56" s="101" t="s">
        <v>776</v>
      </c>
      <c r="V56" s="101" t="s">
        <v>692</v>
      </c>
      <c r="W56" s="101" t="str">
        <f>VLOOKUP(M56,'order form'!B:B,1,FALSE)</f>
        <v>A4526016456</v>
      </c>
    </row>
    <row r="57" spans="1:25" s="101" customFormat="1" x14ac:dyDescent="0.25">
      <c r="A57" s="101" t="str">
        <f t="shared" si="0"/>
        <v>A4526016</v>
      </c>
      <c r="B57" s="101">
        <v>4525556</v>
      </c>
      <c r="C57" s="101" t="s">
        <v>602</v>
      </c>
      <c r="D57" s="336">
        <v>160</v>
      </c>
      <c r="E57" s="336">
        <v>320</v>
      </c>
      <c r="I57" s="101" t="str">
        <f>IFERROR(VLOOKUP(B57,GlobalOnly,3,FALSE),C57 &amp;IF(G57="S24"," -NEW",""))</f>
        <v>Perfetto RoS 3 Jacket</v>
      </c>
      <c r="K57" s="101" t="s">
        <v>829</v>
      </c>
      <c r="L57" s="101" t="s">
        <v>88</v>
      </c>
      <c r="M57" s="101" t="str">
        <f t="shared" si="2"/>
        <v>A4526016655</v>
      </c>
      <c r="N57" s="101" t="s">
        <v>13</v>
      </c>
      <c r="O57" s="101">
        <v>4526016</v>
      </c>
      <c r="P57" s="101" t="s">
        <v>579</v>
      </c>
      <c r="Q57" s="337" t="s">
        <v>763</v>
      </c>
      <c r="R57" s="101" t="s">
        <v>693</v>
      </c>
      <c r="U57" s="101" t="s">
        <v>776</v>
      </c>
      <c r="V57" s="101" t="s">
        <v>693</v>
      </c>
      <c r="W57" s="101" t="str">
        <f>VLOOKUP(M57,'order form'!B:B,1,FALSE)</f>
        <v>A4526016655</v>
      </c>
      <c r="Y57"/>
    </row>
    <row r="58" spans="1:25" s="101" customFormat="1" x14ac:dyDescent="0.25">
      <c r="A58" s="101" t="str">
        <f t="shared" si="0"/>
        <v>A4526016</v>
      </c>
      <c r="B58" s="101">
        <v>4525557</v>
      </c>
      <c r="C58" s="101" t="s">
        <v>603</v>
      </c>
      <c r="D58" s="336">
        <v>160</v>
      </c>
      <c r="E58" s="336">
        <v>320</v>
      </c>
      <c r="I58" s="101" t="str">
        <f>IFERROR(VLOOKUP(B58,GlobalOnly,3,FALSE),C58 &amp;IF(G58="S24"," -NEW",""))</f>
        <v>Perfetto RoS 3 W Jacket</v>
      </c>
      <c r="K58" s="101" t="s">
        <v>829</v>
      </c>
      <c r="L58" s="101" t="s">
        <v>88</v>
      </c>
      <c r="M58" s="101" t="str">
        <f t="shared" si="2"/>
        <v>A4526016863</v>
      </c>
      <c r="N58" s="101" t="s">
        <v>13</v>
      </c>
      <c r="O58" s="101">
        <v>4526016</v>
      </c>
      <c r="P58" s="101" t="s">
        <v>579</v>
      </c>
      <c r="Q58" s="337" t="s">
        <v>353</v>
      </c>
      <c r="R58" s="101" t="s">
        <v>694</v>
      </c>
      <c r="U58" s="101" t="s">
        <v>776</v>
      </c>
      <c r="V58" s="101" t="s">
        <v>694</v>
      </c>
      <c r="W58" s="101" t="str">
        <f>VLOOKUP(M58,'order form'!B:B,1,FALSE)</f>
        <v>A4526016863</v>
      </c>
      <c r="Y58"/>
    </row>
    <row r="59" spans="1:25" s="101" customFormat="1" x14ac:dyDescent="0.25">
      <c r="A59" s="101" t="str">
        <f t="shared" si="0"/>
        <v>A4526017</v>
      </c>
      <c r="B59" s="101">
        <v>4525567</v>
      </c>
      <c r="C59" s="101" t="s">
        <v>604</v>
      </c>
      <c r="D59" s="336">
        <v>130</v>
      </c>
      <c r="E59" s="336">
        <v>260</v>
      </c>
      <c r="I59" s="101" t="str">
        <f>IFERROR(VLOOKUP(B59,GlobalOnly,3,FALSE),C59 &amp;IF(G59="S24"," -NEW",""))</f>
        <v>Ultra W Rain Cape</v>
      </c>
      <c r="K59" s="101" t="s">
        <v>829</v>
      </c>
      <c r="L59" s="101" t="s">
        <v>88</v>
      </c>
      <c r="M59" s="101" t="str">
        <f t="shared" si="2"/>
        <v>A4526017001</v>
      </c>
      <c r="N59" s="101" t="s">
        <v>13</v>
      </c>
      <c r="O59" s="101">
        <v>4526017</v>
      </c>
      <c r="P59" s="101" t="s">
        <v>580</v>
      </c>
      <c r="Q59" s="337" t="s">
        <v>131</v>
      </c>
      <c r="R59" s="101" t="s">
        <v>33</v>
      </c>
      <c r="U59" s="101" t="s">
        <v>776</v>
      </c>
      <c r="V59" s="101" t="s">
        <v>33</v>
      </c>
      <c r="W59" s="101" t="str">
        <f>VLOOKUP(M59,'order form'!B:B,1,FALSE)</f>
        <v>A4526017001</v>
      </c>
      <c r="Y59"/>
    </row>
    <row r="60" spans="1:25" s="101" customFormat="1" x14ac:dyDescent="0.25">
      <c r="A60" s="101" t="str">
        <f t="shared" si="0"/>
        <v>A4526017</v>
      </c>
      <c r="B60" s="101">
        <v>4526047</v>
      </c>
      <c r="C60" s="101" t="s">
        <v>605</v>
      </c>
      <c r="D60" s="336">
        <v>85</v>
      </c>
      <c r="E60" s="336">
        <v>170</v>
      </c>
      <c r="I60" s="101" t="str">
        <f>IFERROR(VLOOKUP(B60,GlobalOnly,3,FALSE),C60 &amp;IF(G60="S24"," -NEW",""))</f>
        <v>Aria Shell 2 Jacket</v>
      </c>
      <c r="K60" s="101" t="s">
        <v>829</v>
      </c>
      <c r="L60" s="101" t="s">
        <v>88</v>
      </c>
      <c r="M60" s="101" t="str">
        <f t="shared" si="2"/>
        <v>A4526017294</v>
      </c>
      <c r="N60" s="101" t="s">
        <v>13</v>
      </c>
      <c r="O60" s="101">
        <v>4526017</v>
      </c>
      <c r="P60" s="101" t="s">
        <v>580</v>
      </c>
      <c r="Q60" s="337" t="s">
        <v>125</v>
      </c>
      <c r="R60" s="101" t="s">
        <v>695</v>
      </c>
      <c r="U60" s="101" t="s">
        <v>776</v>
      </c>
      <c r="V60" s="101" t="s">
        <v>695</v>
      </c>
      <c r="W60" s="101" t="str">
        <f>VLOOKUP(M60,'order form'!B:B,1,FALSE)</f>
        <v>A4526017294</v>
      </c>
      <c r="Y60"/>
    </row>
    <row r="61" spans="1:25" s="101" customFormat="1" x14ac:dyDescent="0.25">
      <c r="A61" s="101" t="str">
        <f t="shared" si="0"/>
        <v>A4526017</v>
      </c>
      <c r="B61" s="101">
        <v>4526072</v>
      </c>
      <c r="C61" s="101" t="s">
        <v>606</v>
      </c>
      <c r="D61" s="336">
        <v>85</v>
      </c>
      <c r="E61" s="336">
        <v>170</v>
      </c>
      <c r="I61" s="101" t="str">
        <f>IFERROR(VLOOKUP(B61,GlobalOnly,3,FALSE),C61 &amp;IF(G61="S24"," -NEW",""))</f>
        <v>Aria Shell 2 W Jacket</v>
      </c>
      <c r="K61" s="101" t="s">
        <v>829</v>
      </c>
      <c r="L61" s="101" t="s">
        <v>88</v>
      </c>
      <c r="M61" s="101" t="str">
        <f t="shared" si="2"/>
        <v>A4526017501</v>
      </c>
      <c r="N61" s="101" t="s">
        <v>13</v>
      </c>
      <c r="O61" s="101">
        <v>4526017</v>
      </c>
      <c r="P61" s="101" t="s">
        <v>580</v>
      </c>
      <c r="Q61" s="337" t="s">
        <v>760</v>
      </c>
      <c r="R61" s="101" t="s">
        <v>696</v>
      </c>
      <c r="U61" s="101" t="s">
        <v>776</v>
      </c>
      <c r="V61" s="101" t="s">
        <v>696</v>
      </c>
      <c r="W61" s="101" t="str">
        <f>VLOOKUP(M61,'order form'!B:B,1,FALSE)</f>
        <v>A4526017501</v>
      </c>
      <c r="Y61"/>
    </row>
    <row r="62" spans="1:25" s="101" customFormat="1" x14ac:dyDescent="0.25">
      <c r="A62" s="101" t="str">
        <f t="shared" si="0"/>
        <v>A4526017</v>
      </c>
      <c r="B62" s="101">
        <v>4521512</v>
      </c>
      <c r="C62" s="101" t="s">
        <v>60</v>
      </c>
      <c r="D62" s="336">
        <v>40</v>
      </c>
      <c r="E62" s="336">
        <v>80</v>
      </c>
      <c r="F62" s="101" t="s">
        <v>14</v>
      </c>
      <c r="G62" s="101" t="s">
        <v>23</v>
      </c>
      <c r="I62" s="101" t="str">
        <f>IFERROR(VLOOKUP(B62,GlobalOnly,3,FALSE),C62 &amp;IF(G62="S24"," -NEW",""))</f>
        <v>Squadra Stretch Vest</v>
      </c>
      <c r="K62" s="101" t="s">
        <v>829</v>
      </c>
      <c r="L62" s="101" t="s">
        <v>88</v>
      </c>
      <c r="M62" s="101" t="str">
        <f t="shared" si="2"/>
        <v>A4526017655</v>
      </c>
      <c r="N62" s="101" t="s">
        <v>13</v>
      </c>
      <c r="O62" s="101">
        <v>4526017</v>
      </c>
      <c r="P62" s="101" t="s">
        <v>580</v>
      </c>
      <c r="Q62" s="337" t="s">
        <v>763</v>
      </c>
      <c r="R62" s="101" t="s">
        <v>697</v>
      </c>
      <c r="U62" s="101" t="s">
        <v>776</v>
      </c>
      <c r="V62" s="101" t="s">
        <v>697</v>
      </c>
      <c r="W62" s="101" t="str">
        <f>VLOOKUP(M62,'order form'!B:B,1,FALSE)</f>
        <v>A4526017655</v>
      </c>
      <c r="Y62"/>
    </row>
    <row r="63" spans="1:25" s="101" customFormat="1" x14ac:dyDescent="0.25">
      <c r="A63" s="101" t="str">
        <f t="shared" si="0"/>
        <v>A4526018</v>
      </c>
      <c r="B63" s="101">
        <v>4525057</v>
      </c>
      <c r="C63" s="101" t="s">
        <v>291</v>
      </c>
      <c r="D63" s="336">
        <v>110</v>
      </c>
      <c r="E63" s="336">
        <v>220</v>
      </c>
      <c r="I63" s="101" t="str">
        <f>IFERROR(VLOOKUP(B63,GlobalOnly,3,FALSE),C63 &amp;IF(G63="S24"," -NEW",""))</f>
        <v>Fly Direct W Vest</v>
      </c>
      <c r="K63" s="101" t="s">
        <v>829</v>
      </c>
      <c r="L63" s="101" t="s">
        <v>88</v>
      </c>
      <c r="M63" s="101" t="str">
        <f t="shared" si="2"/>
        <v>A4526018001</v>
      </c>
      <c r="N63" s="101" t="s">
        <v>13</v>
      </c>
      <c r="O63" s="101">
        <v>4526018</v>
      </c>
      <c r="P63" s="101" t="s">
        <v>581</v>
      </c>
      <c r="Q63" s="337" t="s">
        <v>131</v>
      </c>
      <c r="R63" s="101" t="s">
        <v>698</v>
      </c>
      <c r="U63" s="101" t="s">
        <v>776</v>
      </c>
      <c r="V63" s="101" t="s">
        <v>698</v>
      </c>
      <c r="W63" s="101" t="str">
        <f>VLOOKUP(M63,'order form'!B:B,1,FALSE)</f>
        <v>A4526018001</v>
      </c>
      <c r="Y63"/>
    </row>
    <row r="64" spans="1:25" s="101" customFormat="1" x14ac:dyDescent="0.25">
      <c r="A64" s="101" t="str">
        <f t="shared" si="0"/>
        <v>A4526018</v>
      </c>
      <c r="B64" s="101">
        <v>4525073</v>
      </c>
      <c r="C64" s="101" t="s">
        <v>292</v>
      </c>
      <c r="D64" s="336">
        <v>110</v>
      </c>
      <c r="E64" s="336">
        <v>220</v>
      </c>
      <c r="I64" s="101" t="str">
        <f>IFERROR(VLOOKUP(B64,GlobalOnly,3,FALSE),C64 &amp;IF(G64="S24"," -NEW",""))</f>
        <v>Fly Direct Vest</v>
      </c>
      <c r="K64" s="101" t="s">
        <v>829</v>
      </c>
      <c r="L64" s="101" t="s">
        <v>88</v>
      </c>
      <c r="M64" s="101" t="str">
        <f t="shared" si="2"/>
        <v>A4526018456</v>
      </c>
      <c r="N64" s="101" t="s">
        <v>13</v>
      </c>
      <c r="O64" s="101">
        <v>4526018</v>
      </c>
      <c r="P64" s="101" t="s">
        <v>581</v>
      </c>
      <c r="Q64" s="337" t="s">
        <v>124</v>
      </c>
      <c r="R64" s="101" t="s">
        <v>699</v>
      </c>
      <c r="U64" s="101" t="s">
        <v>776</v>
      </c>
      <c r="V64" s="101" t="s">
        <v>699</v>
      </c>
      <c r="W64" s="101" t="str">
        <f>VLOOKUP(M64,'order form'!B:B,1,FALSE)</f>
        <v>A4526018456</v>
      </c>
      <c r="Y64"/>
    </row>
    <row r="65" spans="1:25" s="101" customFormat="1" x14ac:dyDescent="0.25">
      <c r="A65" s="101" t="str">
        <f t="shared" ref="A65:A128" si="3">N65&amp;O65</f>
        <v>A4526018</v>
      </c>
      <c r="B65" s="101">
        <v>4525503</v>
      </c>
      <c r="C65" s="101" t="s">
        <v>607</v>
      </c>
      <c r="D65" s="336">
        <v>100</v>
      </c>
      <c r="E65" s="336">
        <v>200</v>
      </c>
      <c r="I65" s="101" t="str">
        <f>IFERROR(VLOOKUP(B65,GlobalOnly,3,FALSE),C65 &amp;IF(G65="S24"," -NEW",""))</f>
        <v>Perfetto Air Vest</v>
      </c>
      <c r="K65" s="101" t="s">
        <v>829</v>
      </c>
      <c r="L65" s="101" t="s">
        <v>88</v>
      </c>
      <c r="M65" s="101" t="str">
        <f t="shared" si="2"/>
        <v>A4526018625</v>
      </c>
      <c r="N65" s="101" t="s">
        <v>13</v>
      </c>
      <c r="O65" s="101">
        <v>4526018</v>
      </c>
      <c r="P65" s="101" t="s">
        <v>581</v>
      </c>
      <c r="Q65" s="337" t="s">
        <v>132</v>
      </c>
      <c r="R65" s="101" t="s">
        <v>700</v>
      </c>
      <c r="U65" s="101" t="s">
        <v>776</v>
      </c>
      <c r="V65" s="101" t="s">
        <v>700</v>
      </c>
      <c r="W65" s="101" t="str">
        <f>VLOOKUP(M65,'order form'!B:B,1,FALSE)</f>
        <v>A4526018625</v>
      </c>
      <c r="Y65"/>
    </row>
    <row r="66" spans="1:25" s="101" customFormat="1" x14ac:dyDescent="0.25">
      <c r="A66" s="101" t="str">
        <f t="shared" si="3"/>
        <v>A4526025</v>
      </c>
      <c r="B66" s="101">
        <v>4525555</v>
      </c>
      <c r="C66" s="101" t="s">
        <v>608</v>
      </c>
      <c r="D66" s="336">
        <v>100</v>
      </c>
      <c r="E66" s="336">
        <v>200</v>
      </c>
      <c r="I66" s="101" t="str">
        <f>IFERROR(VLOOKUP(B66,GlobalOnly,3,FALSE),C66 &amp;IF(G66="S24"," -NEW",""))</f>
        <v>Perfetto Air W Vest</v>
      </c>
      <c r="K66" s="101" t="s">
        <v>829</v>
      </c>
      <c r="L66" s="101" t="s">
        <v>88</v>
      </c>
      <c r="M66" s="101" t="str">
        <f t="shared" si="2"/>
        <v>A4526025010</v>
      </c>
      <c r="N66" s="101" t="s">
        <v>13</v>
      </c>
      <c r="O66" s="101">
        <v>4526025</v>
      </c>
      <c r="P66" s="101" t="s">
        <v>582</v>
      </c>
      <c r="Q66" s="337" t="s">
        <v>126</v>
      </c>
      <c r="R66" s="101" t="s">
        <v>27</v>
      </c>
      <c r="U66" s="101" t="s">
        <v>776</v>
      </c>
      <c r="V66" s="101" t="s">
        <v>27</v>
      </c>
      <c r="W66" s="101" t="str">
        <f>VLOOKUP(M66,'order form'!B:B,1,FALSE)</f>
        <v>A4526025010</v>
      </c>
      <c r="Y66"/>
    </row>
    <row r="67" spans="1:25" s="101" customFormat="1" x14ac:dyDescent="0.25">
      <c r="A67" s="101" t="str">
        <f t="shared" si="3"/>
        <v>A4526025</v>
      </c>
      <c r="B67" s="101">
        <v>4526013</v>
      </c>
      <c r="C67" s="101" t="s">
        <v>609</v>
      </c>
      <c r="D67" s="336">
        <v>75</v>
      </c>
      <c r="E67" s="336">
        <v>150</v>
      </c>
      <c r="I67" s="101" t="str">
        <f>IFERROR(VLOOKUP(B67,GlobalOnly,3,FALSE),C67 &amp;IF(G67="S24"," -NEW",""))</f>
        <v>Espresso 2 Vest</v>
      </c>
      <c r="K67" s="101" t="s">
        <v>829</v>
      </c>
      <c r="L67" s="101" t="s">
        <v>88</v>
      </c>
      <c r="M67" s="101" t="str">
        <f t="shared" si="2"/>
        <v>A4526025204</v>
      </c>
      <c r="N67" s="101" t="s">
        <v>13</v>
      </c>
      <c r="O67" s="101">
        <v>4526025</v>
      </c>
      <c r="P67" s="101" t="s">
        <v>582</v>
      </c>
      <c r="Q67" s="337" t="s">
        <v>759</v>
      </c>
      <c r="R67" s="101" t="s">
        <v>701</v>
      </c>
      <c r="U67" s="101" t="s">
        <v>776</v>
      </c>
      <c r="V67" s="101" t="s">
        <v>701</v>
      </c>
      <c r="W67" s="101" t="str">
        <f>VLOOKUP(M67,'order form'!B:B,1,FALSE)</f>
        <v>A4526025204</v>
      </c>
      <c r="Y67"/>
    </row>
    <row r="68" spans="1:25" s="101" customFormat="1" ht="12.75" x14ac:dyDescent="0.2">
      <c r="A68" s="101" t="str">
        <f t="shared" si="3"/>
        <v>A4526025</v>
      </c>
      <c r="B68" s="101">
        <v>4526048</v>
      </c>
      <c r="C68" s="101" t="s">
        <v>610</v>
      </c>
      <c r="D68" s="336">
        <v>70</v>
      </c>
      <c r="E68" s="336">
        <v>140</v>
      </c>
      <c r="I68" s="101" t="str">
        <f>IFERROR(VLOOKUP(B68,GlobalOnly,3,FALSE),C68 &amp;IF(G68="S24"," -NEW",""))</f>
        <v>Aria 2 Vest</v>
      </c>
      <c r="K68" s="101" t="s">
        <v>829</v>
      </c>
      <c r="L68" s="101" t="s">
        <v>88</v>
      </c>
      <c r="M68" s="101" t="str">
        <f t="shared" si="2"/>
        <v>A4526025655</v>
      </c>
      <c r="N68" s="101" t="s">
        <v>13</v>
      </c>
      <c r="O68" s="101">
        <v>4526025</v>
      </c>
      <c r="P68" s="101" t="s">
        <v>582</v>
      </c>
      <c r="Q68" s="337" t="s">
        <v>763</v>
      </c>
      <c r="R68" s="101" t="s">
        <v>683</v>
      </c>
      <c r="U68" s="101" t="s">
        <v>776</v>
      </c>
      <c r="V68" s="101" t="s">
        <v>683</v>
      </c>
      <c r="W68" s="101" t="str">
        <f>VLOOKUP(M68,'order form'!B:B,1,FALSE)</f>
        <v>A4526025655</v>
      </c>
    </row>
    <row r="69" spans="1:25" s="101" customFormat="1" ht="12.75" x14ac:dyDescent="0.2">
      <c r="A69" s="101" t="str">
        <f t="shared" si="3"/>
        <v>A4526026</v>
      </c>
      <c r="B69" s="101">
        <v>4526057</v>
      </c>
      <c r="C69" s="101" t="s">
        <v>611</v>
      </c>
      <c r="D69" s="336">
        <v>75</v>
      </c>
      <c r="E69" s="336">
        <v>150</v>
      </c>
      <c r="I69" s="101" t="str">
        <f>IFERROR(VLOOKUP(B69,GlobalOnly,3,FALSE),C69 &amp;IF(G69="S24"," -NEW",""))</f>
        <v>Espresso 2 W Vest</v>
      </c>
      <c r="K69" s="101" t="s">
        <v>829</v>
      </c>
      <c r="L69" s="101" t="s">
        <v>88</v>
      </c>
      <c r="M69" s="101" t="str">
        <f t="shared" si="2"/>
        <v>A4526026053</v>
      </c>
      <c r="N69" s="101" t="s">
        <v>13</v>
      </c>
      <c r="O69" s="101">
        <v>4526026</v>
      </c>
      <c r="P69" s="101" t="s">
        <v>583</v>
      </c>
      <c r="Q69" s="337" t="s">
        <v>134</v>
      </c>
      <c r="R69" s="101" t="s">
        <v>702</v>
      </c>
      <c r="U69" s="101" t="s">
        <v>776</v>
      </c>
      <c r="V69" s="101" t="s">
        <v>702</v>
      </c>
      <c r="W69" s="101" t="str">
        <f>VLOOKUP(M69,'order form'!B:B,1,FALSE)</f>
        <v>A4526026053</v>
      </c>
    </row>
    <row r="70" spans="1:25" s="101" customFormat="1" ht="12.75" x14ac:dyDescent="0.2">
      <c r="A70" s="101" t="str">
        <f t="shared" si="3"/>
        <v>A4526026</v>
      </c>
      <c r="B70" s="101">
        <v>4526073</v>
      </c>
      <c r="C70" s="101" t="s">
        <v>612</v>
      </c>
      <c r="D70" s="336">
        <v>70</v>
      </c>
      <c r="E70" s="336">
        <v>140</v>
      </c>
      <c r="I70" s="101" t="str">
        <f>IFERROR(VLOOKUP(B70,GlobalOnly,3,FALSE),C70 &amp;IF(G70="S24"," -NEW",""))</f>
        <v>Aria 2 W Vest</v>
      </c>
      <c r="K70" s="101" t="s">
        <v>829</v>
      </c>
      <c r="L70" s="101" t="s">
        <v>88</v>
      </c>
      <c r="M70" s="101" t="str">
        <f t="shared" si="2"/>
        <v>A4526026065</v>
      </c>
      <c r="N70" s="101" t="s">
        <v>13</v>
      </c>
      <c r="O70" s="101">
        <v>4526026</v>
      </c>
      <c r="P70" s="101" t="s">
        <v>583</v>
      </c>
      <c r="Q70" s="337" t="s">
        <v>123</v>
      </c>
      <c r="R70" s="101" t="s">
        <v>703</v>
      </c>
      <c r="U70" s="101" t="s">
        <v>776</v>
      </c>
      <c r="V70" s="101" t="s">
        <v>703</v>
      </c>
      <c r="W70" s="101" t="str">
        <f>VLOOKUP(M70,'order form'!B:B,1,FALSE)</f>
        <v>A4526026065</v>
      </c>
    </row>
    <row r="71" spans="1:25" s="101" customFormat="1" ht="12.75" x14ac:dyDescent="0.2">
      <c r="A71" s="101" t="str">
        <f t="shared" si="3"/>
        <v>A4526026</v>
      </c>
      <c r="B71" s="101">
        <v>4524091</v>
      </c>
      <c r="C71" s="101" t="s">
        <v>293</v>
      </c>
      <c r="D71" s="336">
        <v>15</v>
      </c>
      <c r="E71" s="336">
        <v>30</v>
      </c>
      <c r="I71" s="101" t="str">
        <f>IFERROR(VLOOKUP(B71,GlobalOnly,3,FALSE),C71 &amp;IF(G71="S24"," -NEW",""))</f>
        <v>Espresso 2 Cap</v>
      </c>
      <c r="K71" s="101" t="s">
        <v>829</v>
      </c>
      <c r="L71" s="101" t="s">
        <v>88</v>
      </c>
      <c r="M71" s="101" t="str">
        <f t="shared" si="2"/>
        <v>A4526026712</v>
      </c>
      <c r="N71" s="101" t="s">
        <v>13</v>
      </c>
      <c r="O71" s="101">
        <v>4526026</v>
      </c>
      <c r="P71" s="101" t="s">
        <v>583</v>
      </c>
      <c r="Q71" s="337" t="s">
        <v>764</v>
      </c>
      <c r="R71" s="101" t="s">
        <v>704</v>
      </c>
      <c r="U71" s="101" t="s">
        <v>776</v>
      </c>
      <c r="V71" s="101" t="s">
        <v>704</v>
      </c>
      <c r="W71" s="101" t="str">
        <f>VLOOKUP(M71,'order form'!B:B,1,FALSE)</f>
        <v>A4526026712</v>
      </c>
    </row>
    <row r="72" spans="1:25" s="101" customFormat="1" ht="12.75" x14ac:dyDescent="0.2">
      <c r="A72" s="101" t="str">
        <f t="shared" si="3"/>
        <v>A4526052</v>
      </c>
      <c r="B72" s="101">
        <v>4525034</v>
      </c>
      <c r="C72" s="101" t="s">
        <v>294</v>
      </c>
      <c r="D72" s="336">
        <v>30</v>
      </c>
      <c r="E72" s="336">
        <v>60</v>
      </c>
      <c r="I72" s="101" t="str">
        <f>IFERROR(VLOOKUP(B72,GlobalOnly,3,FALSE),C72 &amp;IF(G72="S24"," -NEW",""))</f>
        <v>Premio Evo Cap</v>
      </c>
      <c r="K72" s="101" t="s">
        <v>830</v>
      </c>
      <c r="L72" s="101" t="s">
        <v>794</v>
      </c>
      <c r="M72" s="101" t="str">
        <f t="shared" si="2"/>
        <v>A4526052424</v>
      </c>
      <c r="N72" s="101" t="s">
        <v>13</v>
      </c>
      <c r="O72" s="101">
        <v>4526052</v>
      </c>
      <c r="P72" s="101" t="s">
        <v>283</v>
      </c>
      <c r="Q72" s="337" t="s">
        <v>119</v>
      </c>
      <c r="R72" s="101" t="s">
        <v>705</v>
      </c>
      <c r="U72" s="101" t="s">
        <v>776</v>
      </c>
      <c r="V72" s="101" t="s">
        <v>705</v>
      </c>
      <c r="W72" s="101" t="str">
        <f>VLOOKUP(M72,'order form'!B:B,1,FALSE)</f>
        <v>A4526052424</v>
      </c>
    </row>
    <row r="73" spans="1:25" s="101" customFormat="1" ht="12.75" x14ac:dyDescent="0.2">
      <c r="A73" s="101" t="str">
        <f t="shared" si="3"/>
        <v>A4526052</v>
      </c>
      <c r="B73" s="101">
        <v>4526040</v>
      </c>
      <c r="C73" s="101" t="s">
        <v>613</v>
      </c>
      <c r="D73" s="336">
        <v>15</v>
      </c>
      <c r="E73" s="336">
        <v>30</v>
      </c>
      <c r="I73" s="101" t="str">
        <f>IFERROR(VLOOKUP(B73,GlobalOnly,3,FALSE),C73 &amp;IF(G73="S24"," -NEW",""))</f>
        <v>A/C 3 Cycling Cap</v>
      </c>
      <c r="K73" s="101" t="s">
        <v>830</v>
      </c>
      <c r="L73" s="101" t="s">
        <v>794</v>
      </c>
      <c r="M73" s="101" t="str">
        <f t="shared" si="2"/>
        <v>A4526052501</v>
      </c>
      <c r="N73" s="101" t="s">
        <v>13</v>
      </c>
      <c r="O73" s="101">
        <v>4526052</v>
      </c>
      <c r="P73" s="101" t="s">
        <v>283</v>
      </c>
      <c r="Q73" s="337" t="s">
        <v>760</v>
      </c>
      <c r="R73" s="101" t="s">
        <v>706</v>
      </c>
      <c r="U73" s="101" t="s">
        <v>776</v>
      </c>
      <c r="V73" s="101" t="s">
        <v>706</v>
      </c>
      <c r="W73" s="101" t="str">
        <f>VLOOKUP(M73,'order form'!B:B,1,FALSE)</f>
        <v>A4526052501</v>
      </c>
    </row>
    <row r="74" spans="1:25" s="101" customFormat="1" ht="12.75" x14ac:dyDescent="0.2">
      <c r="A74" s="101" t="str">
        <f t="shared" si="3"/>
        <v>A4526053</v>
      </c>
      <c r="B74" s="101">
        <v>4526041</v>
      </c>
      <c r="C74" s="101" t="s">
        <v>614</v>
      </c>
      <c r="D74" s="336">
        <v>15</v>
      </c>
      <c r="E74" s="336">
        <v>30</v>
      </c>
      <c r="I74" s="101" t="str">
        <f>IFERROR(VLOOKUP(B74,GlobalOnly,3,FALSE),C74 &amp;IF(G74="S24"," -NEW",""))</f>
        <v>Castelli Logo Cap</v>
      </c>
      <c r="K74" s="101" t="s">
        <v>830</v>
      </c>
      <c r="L74" s="101" t="s">
        <v>794</v>
      </c>
      <c r="M74" s="101" t="str">
        <f t="shared" si="2"/>
        <v>A4526053065</v>
      </c>
      <c r="N74" s="101" t="s">
        <v>13</v>
      </c>
      <c r="O74" s="101">
        <v>4526053</v>
      </c>
      <c r="P74" s="101" t="s">
        <v>584</v>
      </c>
      <c r="Q74" s="337" t="s">
        <v>123</v>
      </c>
      <c r="R74" s="101" t="s">
        <v>675</v>
      </c>
      <c r="U74" s="101" t="s">
        <v>776</v>
      </c>
      <c r="V74" s="101" t="s">
        <v>675</v>
      </c>
      <c r="W74" s="101" t="str">
        <f>VLOOKUP(M74,'order form'!B:B,1,FALSE)</f>
        <v>A4526053065</v>
      </c>
    </row>
    <row r="75" spans="1:25" s="101" customFormat="1" ht="12.75" x14ac:dyDescent="0.2">
      <c r="A75" s="101" t="str">
        <f t="shared" si="3"/>
        <v>A4526053</v>
      </c>
      <c r="B75" s="101">
        <v>4526042</v>
      </c>
      <c r="C75" s="101" t="s">
        <v>62</v>
      </c>
      <c r="D75" s="336">
        <v>17.5</v>
      </c>
      <c r="E75" s="336">
        <v>35</v>
      </c>
      <c r="I75" s="101" t="str">
        <f>IFERROR(VLOOKUP(B75,GlobalOnly,3,FALSE),C75 &amp;IF(G75="S24"," -NEW",""))</f>
        <v>Summer Skullcap</v>
      </c>
      <c r="K75" s="101" t="s">
        <v>830</v>
      </c>
      <c r="L75" s="101" t="s">
        <v>794</v>
      </c>
      <c r="M75" s="101" t="str">
        <f t="shared" si="2"/>
        <v>A4526053204</v>
      </c>
      <c r="N75" s="101" t="s">
        <v>13</v>
      </c>
      <c r="O75" s="101">
        <v>4526053</v>
      </c>
      <c r="P75" s="101" t="s">
        <v>584</v>
      </c>
      <c r="Q75" s="337" t="s">
        <v>759</v>
      </c>
      <c r="R75" s="101" t="s">
        <v>707</v>
      </c>
      <c r="U75" s="101" t="s">
        <v>776</v>
      </c>
      <c r="V75" s="101" t="s">
        <v>707</v>
      </c>
      <c r="W75" s="101" t="str">
        <f>VLOOKUP(M75,'order form'!B:B,1,FALSE)</f>
        <v>A4526053204</v>
      </c>
    </row>
    <row r="76" spans="1:25" s="101" customFormat="1" ht="12.75" x14ac:dyDescent="0.2">
      <c r="A76" s="101" t="str">
        <f t="shared" si="3"/>
        <v>A4526053</v>
      </c>
      <c r="B76" s="101">
        <v>4526043</v>
      </c>
      <c r="C76" s="101" t="s">
        <v>64</v>
      </c>
      <c r="D76" s="336">
        <v>15</v>
      </c>
      <c r="E76" s="336">
        <v>30</v>
      </c>
      <c r="I76" s="101" t="str">
        <f>IFERROR(VLOOKUP(B76,GlobalOnly,3,FALSE),C76 &amp;IF(G76="S24"," -NEW",""))</f>
        <v>Summer Headband</v>
      </c>
      <c r="K76" s="101" t="s">
        <v>830</v>
      </c>
      <c r="L76" s="101" t="s">
        <v>794</v>
      </c>
      <c r="M76" s="101" t="str">
        <f t="shared" si="2"/>
        <v>A4526053486</v>
      </c>
      <c r="N76" s="101" t="s">
        <v>13</v>
      </c>
      <c r="O76" s="101">
        <v>4526053</v>
      </c>
      <c r="P76" s="101" t="s">
        <v>584</v>
      </c>
      <c r="Q76" s="337" t="s">
        <v>757</v>
      </c>
      <c r="R76" s="101" t="s">
        <v>708</v>
      </c>
      <c r="U76" s="101" t="s">
        <v>776</v>
      </c>
      <c r="V76" s="101" t="s">
        <v>708</v>
      </c>
      <c r="W76" s="101" t="str">
        <f>VLOOKUP(M76,'order form'!B:B,1,FALSE)</f>
        <v>A4526053486</v>
      </c>
    </row>
    <row r="77" spans="1:25" s="101" customFormat="1" ht="12.75" x14ac:dyDescent="0.2">
      <c r="A77" s="101" t="str">
        <f t="shared" si="3"/>
        <v>A4526053</v>
      </c>
      <c r="B77" s="101">
        <v>4526044</v>
      </c>
      <c r="C77" s="101" t="s">
        <v>67</v>
      </c>
      <c r="D77" s="336">
        <v>17.5</v>
      </c>
      <c r="E77" s="336">
        <v>35</v>
      </c>
      <c r="I77" s="101" t="str">
        <f>IFERROR(VLOOKUP(B77,GlobalOnly,3,FALSE),C77 &amp;IF(G77="S24"," -NEW",""))</f>
        <v>Castelli Bandana</v>
      </c>
      <c r="K77" s="101" t="s">
        <v>830</v>
      </c>
      <c r="L77" s="101" t="s">
        <v>794</v>
      </c>
      <c r="M77" s="101" t="str">
        <f t="shared" si="2"/>
        <v>A4526053863</v>
      </c>
      <c r="N77" s="101" t="s">
        <v>13</v>
      </c>
      <c r="O77" s="101">
        <v>4526053</v>
      </c>
      <c r="P77" s="101" t="s">
        <v>584</v>
      </c>
      <c r="Q77" s="337" t="s">
        <v>353</v>
      </c>
      <c r="R77" s="101" t="s">
        <v>709</v>
      </c>
      <c r="U77" s="101" t="s">
        <v>776</v>
      </c>
      <c r="V77" s="101" t="s">
        <v>709</v>
      </c>
      <c r="W77" s="101" t="str">
        <f>VLOOKUP(M77,'order form'!B:B,1,FALSE)</f>
        <v>A4526053863</v>
      </c>
    </row>
    <row r="78" spans="1:25" s="101" customFormat="1" ht="12.75" x14ac:dyDescent="0.2">
      <c r="A78" s="101" t="str">
        <f t="shared" si="3"/>
        <v>A4526054</v>
      </c>
      <c r="B78" s="101">
        <v>4526066</v>
      </c>
      <c r="C78" s="101" t="s">
        <v>615</v>
      </c>
      <c r="D78" s="336">
        <v>20</v>
      </c>
      <c r="E78" s="336">
        <v>40</v>
      </c>
      <c r="I78" s="101" t="str">
        <f>IFERROR(VLOOKUP(B78,GlobalOnly,3,FALSE),C78 &amp;IF(G78="S24"," -NEW",""))</f>
        <v>Travel Cap</v>
      </c>
      <c r="K78" s="101" t="s">
        <v>830</v>
      </c>
      <c r="L78" s="101" t="s">
        <v>794</v>
      </c>
      <c r="M78" s="101" t="str">
        <f t="shared" si="2"/>
        <v>A4526054025</v>
      </c>
      <c r="N78" s="101" t="s">
        <v>13</v>
      </c>
      <c r="O78" s="101">
        <v>4526054</v>
      </c>
      <c r="P78" s="101" t="s">
        <v>585</v>
      </c>
      <c r="Q78" s="337" t="s">
        <v>758</v>
      </c>
      <c r="R78" s="101" t="s">
        <v>710</v>
      </c>
      <c r="U78" s="101" t="s">
        <v>776</v>
      </c>
      <c r="V78" s="101" t="s">
        <v>710</v>
      </c>
      <c r="W78" s="101" t="str">
        <f>VLOOKUP(M78,'order form'!B:B,1,FALSE)</f>
        <v>A4526054025</v>
      </c>
    </row>
    <row r="79" spans="1:25" s="101" customFormat="1" ht="12.75" x14ac:dyDescent="0.2">
      <c r="A79" s="101" t="str">
        <f t="shared" si="3"/>
        <v>A4526054</v>
      </c>
      <c r="B79" s="101">
        <v>4526111</v>
      </c>
      <c r="C79" s="101" t="s">
        <v>616</v>
      </c>
      <c r="D79" s="336">
        <v>20</v>
      </c>
      <c r="E79" s="336">
        <v>40</v>
      </c>
      <c r="I79" s="101" t="str">
        <f>IFERROR(VLOOKUP(B79,GlobalOnly,3,FALSE),C79 &amp;IF(G79="S24"," -NEW",""))</f>
        <v>Baseball Cap</v>
      </c>
      <c r="K79" s="101" t="s">
        <v>830</v>
      </c>
      <c r="L79" s="101" t="s">
        <v>794</v>
      </c>
      <c r="M79" s="101" t="str">
        <f t="shared" si="2"/>
        <v>A4526054655</v>
      </c>
      <c r="N79" s="101" t="s">
        <v>13</v>
      </c>
      <c r="O79" s="101">
        <v>4526054</v>
      </c>
      <c r="P79" s="101" t="s">
        <v>585</v>
      </c>
      <c r="Q79" s="337" t="s">
        <v>763</v>
      </c>
      <c r="R79" s="101" t="s">
        <v>711</v>
      </c>
      <c r="U79" s="101" t="s">
        <v>776</v>
      </c>
      <c r="V79" s="101" t="s">
        <v>711</v>
      </c>
      <c r="W79" s="101" t="str">
        <f>VLOOKUP(M79,'order form'!B:B,1,FALSE)</f>
        <v>A4526054655</v>
      </c>
    </row>
    <row r="80" spans="1:25" s="101" customFormat="1" ht="12.75" x14ac:dyDescent="0.2">
      <c r="A80" s="101" t="str">
        <f t="shared" si="3"/>
        <v>A4526055</v>
      </c>
      <c r="B80" s="101">
        <v>19028</v>
      </c>
      <c r="C80" s="101" t="s">
        <v>71</v>
      </c>
      <c r="D80" s="336">
        <v>27.5</v>
      </c>
      <c r="E80" s="336">
        <v>55</v>
      </c>
      <c r="G80" s="101" t="s">
        <v>72</v>
      </c>
      <c r="I80" s="101" t="str">
        <f>IFERROR(VLOOKUP(B80,GlobalOnly,3,FALSE),C80 &amp;IF(G80="S24"," -NEW",""))</f>
        <v>Arenberg Gel 2 Glove</v>
      </c>
      <c r="K80" s="101" t="s">
        <v>831</v>
      </c>
      <c r="L80" s="101" t="s">
        <v>794</v>
      </c>
      <c r="M80" s="101" t="str">
        <f t="shared" si="2"/>
        <v>A4526055010</v>
      </c>
      <c r="N80" s="101" t="s">
        <v>13</v>
      </c>
      <c r="O80" s="101">
        <v>4526055</v>
      </c>
      <c r="P80" s="101" t="s">
        <v>586</v>
      </c>
      <c r="Q80" s="337" t="s">
        <v>126</v>
      </c>
      <c r="R80" s="101" t="s">
        <v>27</v>
      </c>
      <c r="U80" s="101" t="s">
        <v>776</v>
      </c>
      <c r="V80" s="101" t="s">
        <v>27</v>
      </c>
      <c r="W80" s="101" t="str">
        <f>VLOOKUP(M80,'order form'!B:B,1,FALSE)</f>
        <v>A4526055010</v>
      </c>
    </row>
    <row r="81" spans="1:23" s="101" customFormat="1" ht="12.75" x14ac:dyDescent="0.2">
      <c r="A81" s="101" t="str">
        <f t="shared" si="3"/>
        <v>A4526055</v>
      </c>
      <c r="B81" s="101">
        <v>19523</v>
      </c>
      <c r="C81" s="101" t="s">
        <v>75</v>
      </c>
      <c r="D81" s="336">
        <v>22.5</v>
      </c>
      <c r="E81" s="336">
        <v>45</v>
      </c>
      <c r="F81" s="101" t="s">
        <v>14</v>
      </c>
      <c r="G81" s="101" t="s">
        <v>74</v>
      </c>
      <c r="I81" s="101" t="str">
        <f>IFERROR(VLOOKUP(B81,GlobalOnly,3,FALSE),C81 &amp;IF(G81="S24"," -NEW",""))</f>
        <v>Lightness 2 Glove</v>
      </c>
      <c r="K81" s="101" t="s">
        <v>831</v>
      </c>
      <c r="L81" s="101" t="s">
        <v>794</v>
      </c>
      <c r="M81" s="101" t="str">
        <f t="shared" si="2"/>
        <v>A4526055025</v>
      </c>
      <c r="N81" s="101" t="s">
        <v>13</v>
      </c>
      <c r="O81" s="101">
        <v>4526055</v>
      </c>
      <c r="P81" s="101" t="s">
        <v>586</v>
      </c>
      <c r="Q81" s="337" t="s">
        <v>758</v>
      </c>
      <c r="R81" s="101" t="s">
        <v>672</v>
      </c>
      <c r="U81" s="101" t="s">
        <v>776</v>
      </c>
      <c r="V81" s="101" t="s">
        <v>1271</v>
      </c>
      <c r="W81" s="101" t="str">
        <f>VLOOKUP(M81,'order form'!B:B,1,FALSE)</f>
        <v>A4526055025</v>
      </c>
    </row>
    <row r="82" spans="1:23" s="101" customFormat="1" ht="12.75" x14ac:dyDescent="0.2">
      <c r="A82" s="101" t="str">
        <f t="shared" si="3"/>
        <v>A4526055</v>
      </c>
      <c r="B82" s="101">
        <v>20033</v>
      </c>
      <c r="C82" s="101" t="s">
        <v>76</v>
      </c>
      <c r="D82" s="336">
        <v>30</v>
      </c>
      <c r="E82" s="336">
        <v>60</v>
      </c>
      <c r="G82" s="101" t="s">
        <v>46</v>
      </c>
      <c r="I82" s="101" t="str">
        <f>IFERROR(VLOOKUP(B82,GlobalOnly,3,FALSE),C82 &amp;IF(G82="S24"," -NEW",""))</f>
        <v>Arenberg Gel LF Glove</v>
      </c>
      <c r="K82" s="101" t="s">
        <v>831</v>
      </c>
      <c r="L82" s="101" t="s">
        <v>794</v>
      </c>
      <c r="M82" s="101" t="str">
        <f t="shared" si="2"/>
        <v>A4526055053</v>
      </c>
      <c r="N82" s="101" t="s">
        <v>13</v>
      </c>
      <c r="O82" s="101">
        <v>4526055</v>
      </c>
      <c r="P82" s="101" t="s">
        <v>586</v>
      </c>
      <c r="Q82" s="337" t="s">
        <v>134</v>
      </c>
      <c r="R82" s="101" t="s">
        <v>35</v>
      </c>
      <c r="U82" s="101" t="s">
        <v>776</v>
      </c>
      <c r="V82" s="101" t="s">
        <v>35</v>
      </c>
      <c r="W82" s="101" t="str">
        <f>VLOOKUP(M82,'order form'!B:B,1,FALSE)</f>
        <v>A4526055053</v>
      </c>
    </row>
    <row r="83" spans="1:23" s="101" customFormat="1" ht="12.75" x14ac:dyDescent="0.2">
      <c r="A83" s="101" t="str">
        <f t="shared" si="3"/>
        <v>A4526055</v>
      </c>
      <c r="B83" s="101">
        <v>4523528</v>
      </c>
      <c r="C83" s="101" t="s">
        <v>77</v>
      </c>
      <c r="D83" s="336">
        <v>37.5</v>
      </c>
      <c r="E83" s="336">
        <v>75</v>
      </c>
      <c r="I83" s="101" t="str">
        <f>IFERROR(VLOOKUP(B83,GlobalOnly,3,FALSE),C83 &amp;IF(G83="S24"," -NEW",""))</f>
        <v>Diluvio One Glove</v>
      </c>
      <c r="K83" s="101" t="s">
        <v>831</v>
      </c>
      <c r="L83" s="101" t="s">
        <v>794</v>
      </c>
      <c r="M83" s="101" t="str">
        <f t="shared" si="2"/>
        <v>A4526055424</v>
      </c>
      <c r="N83" s="101" t="s">
        <v>13</v>
      </c>
      <c r="O83" s="101">
        <v>4526055</v>
      </c>
      <c r="P83" s="101" t="s">
        <v>586</v>
      </c>
      <c r="Q83" s="337" t="s">
        <v>119</v>
      </c>
      <c r="R83" s="101" t="s">
        <v>21</v>
      </c>
      <c r="U83" s="101" t="s">
        <v>776</v>
      </c>
      <c r="V83" s="101" t="s">
        <v>21</v>
      </c>
      <c r="W83" s="101" t="str">
        <f>VLOOKUP(M83,'order form'!B:B,1,FALSE)</f>
        <v>A4526055424</v>
      </c>
    </row>
    <row r="84" spans="1:23" s="101" customFormat="1" ht="12.75" x14ac:dyDescent="0.2">
      <c r="A84" s="101" t="str">
        <f t="shared" si="3"/>
        <v>A4526055</v>
      </c>
      <c r="B84" s="101">
        <v>4525022</v>
      </c>
      <c r="C84" s="101" t="s">
        <v>295</v>
      </c>
      <c r="D84" s="336">
        <v>32.5</v>
      </c>
      <c r="E84" s="336">
        <v>65</v>
      </c>
      <c r="I84" s="101" t="str">
        <f>IFERROR(VLOOKUP(B84,GlobalOnly,3,FALSE),C84 &amp;IF(G84="S24"," -NEW",""))</f>
        <v>Premio Evo Glove</v>
      </c>
      <c r="K84" s="101" t="s">
        <v>831</v>
      </c>
      <c r="L84" s="101" t="s">
        <v>794</v>
      </c>
      <c r="M84" s="101" t="str">
        <f t="shared" si="2"/>
        <v>A4526055486</v>
      </c>
      <c r="N84" s="101" t="s">
        <v>13</v>
      </c>
      <c r="O84" s="101">
        <v>4526055</v>
      </c>
      <c r="P84" s="101" t="s">
        <v>586</v>
      </c>
      <c r="Q84" s="337" t="s">
        <v>757</v>
      </c>
      <c r="R84" s="101" t="s">
        <v>671</v>
      </c>
      <c r="U84" s="101" t="s">
        <v>776</v>
      </c>
      <c r="V84" s="101" t="s">
        <v>671</v>
      </c>
      <c r="W84" s="101" t="str">
        <f>VLOOKUP(M84,'order form'!B:B,1,FALSE)</f>
        <v>A4526055486</v>
      </c>
    </row>
    <row r="85" spans="1:23" s="101" customFormat="1" ht="12.75" x14ac:dyDescent="0.2">
      <c r="A85" s="101" t="str">
        <f t="shared" si="3"/>
        <v>A4526055</v>
      </c>
      <c r="B85" s="101">
        <v>4525023</v>
      </c>
      <c r="C85" s="101" t="s">
        <v>296</v>
      </c>
      <c r="D85" s="336">
        <v>25</v>
      </c>
      <c r="E85" s="336">
        <v>50</v>
      </c>
      <c r="I85" s="101" t="str">
        <f>IFERROR(VLOOKUP(B85,GlobalOnly,3,FALSE),C85 &amp;IF(G85="S24"," -NEW",""))</f>
        <v>Espresso Glove</v>
      </c>
      <c r="K85" s="101" t="s">
        <v>831</v>
      </c>
      <c r="L85" s="101" t="s">
        <v>794</v>
      </c>
      <c r="M85" s="101" t="str">
        <f t="shared" si="2"/>
        <v>A4526055501</v>
      </c>
      <c r="N85" s="101" t="s">
        <v>13</v>
      </c>
      <c r="O85" s="101">
        <v>4526055</v>
      </c>
      <c r="P85" s="101" t="s">
        <v>586</v>
      </c>
      <c r="Q85" s="337" t="s">
        <v>760</v>
      </c>
      <c r="R85" s="101" t="s">
        <v>689</v>
      </c>
      <c r="U85" s="101" t="s">
        <v>776</v>
      </c>
      <c r="V85" s="101" t="s">
        <v>689</v>
      </c>
      <c r="W85" s="101" t="str">
        <f>VLOOKUP(M85,'order form'!B:B,1,FALSE)</f>
        <v>A4526055501</v>
      </c>
    </row>
    <row r="86" spans="1:23" s="101" customFormat="1" ht="12.75" x14ac:dyDescent="0.2">
      <c r="A86" s="101" t="str">
        <f t="shared" si="3"/>
        <v>A4526055</v>
      </c>
      <c r="B86" s="101">
        <v>4525060</v>
      </c>
      <c r="C86" s="101" t="s">
        <v>297</v>
      </c>
      <c r="D86" s="336">
        <v>32.5</v>
      </c>
      <c r="E86" s="336">
        <v>65</v>
      </c>
      <c r="I86" s="101" t="str">
        <f>IFERROR(VLOOKUP(B86,GlobalOnly,3,FALSE),C86 &amp;IF(G86="S24"," -NEW",""))</f>
        <v>Premio Evo W Glove</v>
      </c>
      <c r="K86" s="101" t="s">
        <v>831</v>
      </c>
      <c r="L86" s="101" t="s">
        <v>794</v>
      </c>
      <c r="M86" s="101" t="str">
        <f t="shared" si="2"/>
        <v>A4526055538</v>
      </c>
      <c r="N86" s="101" t="s">
        <v>13</v>
      </c>
      <c r="O86" s="101">
        <v>4526055</v>
      </c>
      <c r="P86" s="101" t="s">
        <v>586</v>
      </c>
      <c r="Q86" s="337" t="s">
        <v>127</v>
      </c>
      <c r="R86" s="101" t="s">
        <v>29</v>
      </c>
      <c r="U86" s="101" t="s">
        <v>776</v>
      </c>
      <c r="V86" s="101" t="s">
        <v>1272</v>
      </c>
      <c r="W86" s="101" t="str">
        <f>VLOOKUP(M86,'order form'!B:B,1,FALSE)</f>
        <v>A4526055538</v>
      </c>
    </row>
    <row r="87" spans="1:23" s="101" customFormat="1" ht="12.75" x14ac:dyDescent="0.2">
      <c r="A87" s="101" t="str">
        <f t="shared" si="3"/>
        <v>A4526055</v>
      </c>
      <c r="B87" s="101">
        <v>4525061</v>
      </c>
      <c r="C87" s="101" t="s">
        <v>298</v>
      </c>
      <c r="D87" s="336">
        <v>25</v>
      </c>
      <c r="E87" s="336">
        <v>50</v>
      </c>
      <c r="I87" s="101" t="str">
        <f>IFERROR(VLOOKUP(B87,GlobalOnly,3,FALSE),C87 &amp;IF(G87="S24"," -NEW",""))</f>
        <v>Espresso W Glove</v>
      </c>
      <c r="K87" s="101" t="s">
        <v>831</v>
      </c>
      <c r="L87" s="101" t="s">
        <v>794</v>
      </c>
      <c r="M87" s="101" t="str">
        <f t="shared" si="2"/>
        <v>A4526055712</v>
      </c>
      <c r="N87" s="101" t="s">
        <v>13</v>
      </c>
      <c r="O87" s="101">
        <v>4526055</v>
      </c>
      <c r="P87" s="101" t="s">
        <v>586</v>
      </c>
      <c r="Q87" s="337" t="s">
        <v>764</v>
      </c>
      <c r="R87" s="101" t="s">
        <v>684</v>
      </c>
      <c r="U87" s="101" t="s">
        <v>776</v>
      </c>
      <c r="V87" s="101" t="s">
        <v>684</v>
      </c>
      <c r="W87" s="101" t="str">
        <f>VLOOKUP(M87,'order form'!B:B,1,FALSE)</f>
        <v>A4526055712</v>
      </c>
    </row>
    <row r="88" spans="1:23" s="101" customFormat="1" ht="12.75" x14ac:dyDescent="0.2">
      <c r="A88" s="101" t="str">
        <f t="shared" si="3"/>
        <v>A4526056</v>
      </c>
      <c r="B88" s="101">
        <v>4526028</v>
      </c>
      <c r="C88" s="101" t="s">
        <v>617</v>
      </c>
      <c r="D88" s="336">
        <v>40</v>
      </c>
      <c r="E88" s="336">
        <v>80</v>
      </c>
      <c r="I88" s="101" t="str">
        <f>IFERROR(VLOOKUP(B88,GlobalOnly,3,FALSE),C88 &amp;IF(G88="S24"," -NEW",""))</f>
        <v>Rosso Corsa Pro Glove</v>
      </c>
      <c r="K88" s="101" t="s">
        <v>831</v>
      </c>
      <c r="L88" s="101" t="s">
        <v>794</v>
      </c>
      <c r="M88" s="101" t="str">
        <f t="shared" si="2"/>
        <v>A4526056053</v>
      </c>
      <c r="N88" s="101" t="s">
        <v>13</v>
      </c>
      <c r="O88" s="101">
        <v>4526056</v>
      </c>
      <c r="P88" s="101" t="s">
        <v>587</v>
      </c>
      <c r="Q88" s="337" t="s">
        <v>134</v>
      </c>
      <c r="R88" s="101" t="s">
        <v>35</v>
      </c>
      <c r="U88" s="101" t="s">
        <v>776</v>
      </c>
      <c r="V88" s="101" t="s">
        <v>35</v>
      </c>
      <c r="W88" s="101" t="str">
        <f>VLOOKUP(M88,'order form'!B:B,1,FALSE)</f>
        <v>A4526056053</v>
      </c>
    </row>
    <row r="89" spans="1:23" s="101" customFormat="1" ht="12.75" x14ac:dyDescent="0.2">
      <c r="A89" s="101" t="str">
        <f t="shared" si="3"/>
        <v>A4526056</v>
      </c>
      <c r="B89" s="101">
        <v>4526029</v>
      </c>
      <c r="C89" s="101" t="s">
        <v>618</v>
      </c>
      <c r="D89" s="336">
        <v>22.5</v>
      </c>
      <c r="E89" s="336">
        <v>45</v>
      </c>
      <c r="I89" s="101" t="str">
        <f>IFERROR(VLOOKUP(B89,GlobalOnly,3,FALSE),C89 &amp;IF(G89="S24"," -NEW",""))</f>
        <v>Competizione 3 Glove</v>
      </c>
      <c r="K89" s="101" t="s">
        <v>831</v>
      </c>
      <c r="L89" s="101" t="s">
        <v>794</v>
      </c>
      <c r="M89" s="101" t="str">
        <f t="shared" si="2"/>
        <v>A4526056424</v>
      </c>
      <c r="N89" s="101" t="s">
        <v>13</v>
      </c>
      <c r="O89" s="101">
        <v>4526056</v>
      </c>
      <c r="P89" s="101" t="s">
        <v>587</v>
      </c>
      <c r="Q89" s="337" t="s">
        <v>119</v>
      </c>
      <c r="R89" s="101" t="s">
        <v>21</v>
      </c>
      <c r="U89" s="101" t="s">
        <v>776</v>
      </c>
      <c r="V89" s="101" t="s">
        <v>21</v>
      </c>
      <c r="W89" s="101" t="str">
        <f>VLOOKUP(M89,'order form'!B:B,1,FALSE)</f>
        <v>A4526056424</v>
      </c>
    </row>
    <row r="90" spans="1:23" s="101" customFormat="1" ht="12.75" x14ac:dyDescent="0.2">
      <c r="A90" s="101" t="str">
        <f t="shared" si="3"/>
        <v>A4526056</v>
      </c>
      <c r="B90" s="101">
        <v>4526077</v>
      </c>
      <c r="C90" s="101" t="s">
        <v>619</v>
      </c>
      <c r="D90" s="336">
        <v>22.5</v>
      </c>
      <c r="E90" s="336">
        <v>45</v>
      </c>
      <c r="I90" s="101" t="str">
        <f>IFERROR(VLOOKUP(B90,GlobalOnly,3,FALSE),C90 &amp;IF(G90="S24"," -NEW",""))</f>
        <v>Competizione W Glove</v>
      </c>
      <c r="K90" s="101" t="s">
        <v>831</v>
      </c>
      <c r="L90" s="101" t="s">
        <v>794</v>
      </c>
      <c r="M90" s="101" t="str">
        <f t="shared" si="2"/>
        <v>A4526056486</v>
      </c>
      <c r="N90" s="101" t="s">
        <v>13</v>
      </c>
      <c r="O90" s="101">
        <v>4526056</v>
      </c>
      <c r="P90" s="101" t="s">
        <v>587</v>
      </c>
      <c r="Q90" s="337" t="s">
        <v>757</v>
      </c>
      <c r="R90" s="101" t="s">
        <v>671</v>
      </c>
      <c r="U90" s="101" t="s">
        <v>776</v>
      </c>
      <c r="V90" s="101" t="s">
        <v>671</v>
      </c>
      <c r="W90" s="101" t="str">
        <f>VLOOKUP(M90,'order form'!B:B,1,FALSE)</f>
        <v>A4526056486</v>
      </c>
    </row>
    <row r="91" spans="1:23" s="101" customFormat="1" ht="12.75" x14ac:dyDescent="0.2">
      <c r="A91" s="101" t="str">
        <f t="shared" si="3"/>
        <v>A4526056</v>
      </c>
      <c r="B91" s="101">
        <v>17202</v>
      </c>
      <c r="C91" s="101" t="s">
        <v>271</v>
      </c>
      <c r="D91" s="336">
        <v>45</v>
      </c>
      <c r="E91" s="336">
        <v>89.99</v>
      </c>
      <c r="G91" s="101" t="s">
        <v>41</v>
      </c>
      <c r="I91" s="101" t="str">
        <f>IFERROR(VLOOKUP(B91,GlobalOnly,3,FALSE),C91 &amp;IF(G91="S24"," -NEW",""))</f>
        <v>Cento Short</v>
      </c>
      <c r="K91" s="101" t="s">
        <v>831</v>
      </c>
      <c r="L91" s="101" t="s">
        <v>794</v>
      </c>
      <c r="M91" s="101" t="str">
        <f t="shared" si="2"/>
        <v>A4526056501</v>
      </c>
      <c r="N91" s="101" t="s">
        <v>13</v>
      </c>
      <c r="O91" s="101">
        <v>4526056</v>
      </c>
      <c r="P91" s="101" t="s">
        <v>587</v>
      </c>
      <c r="Q91" s="337" t="s">
        <v>760</v>
      </c>
      <c r="R91" s="101" t="s">
        <v>689</v>
      </c>
      <c r="U91" s="101" t="s">
        <v>776</v>
      </c>
      <c r="V91" s="101" t="s">
        <v>689</v>
      </c>
      <c r="W91" s="101" t="str">
        <f>VLOOKUP(M91,'order form'!B:B,1,FALSE)</f>
        <v>A4526056501</v>
      </c>
    </row>
    <row r="92" spans="1:23" s="101" customFormat="1" ht="12.75" x14ac:dyDescent="0.2">
      <c r="A92" s="101" t="str">
        <f t="shared" si="3"/>
        <v>A4526056</v>
      </c>
      <c r="B92" s="101">
        <v>17203</v>
      </c>
      <c r="C92" s="101" t="s">
        <v>620</v>
      </c>
      <c r="D92" s="336">
        <v>50</v>
      </c>
      <c r="E92" s="336">
        <v>99.99</v>
      </c>
      <c r="G92" s="101" t="s">
        <v>41</v>
      </c>
      <c r="I92" s="101" t="str">
        <f>IFERROR(VLOOKUP(B92,GlobalOnly,3,FALSE),C92 &amp;IF(G92="S24"," -NEW",""))</f>
        <v xml:space="preserve">Cento Bibshort </v>
      </c>
      <c r="K92" s="101" t="s">
        <v>831</v>
      </c>
      <c r="L92" s="101" t="s">
        <v>794</v>
      </c>
      <c r="M92" s="101" t="str">
        <f t="shared" si="2"/>
        <v>A4526056712</v>
      </c>
      <c r="N92" s="101" t="s">
        <v>13</v>
      </c>
      <c r="O92" s="101">
        <v>4526056</v>
      </c>
      <c r="P92" s="101" t="s">
        <v>587</v>
      </c>
      <c r="Q92" s="337" t="s">
        <v>764</v>
      </c>
      <c r="R92" s="101" t="s">
        <v>684</v>
      </c>
      <c r="U92" s="101" t="s">
        <v>776</v>
      </c>
      <c r="V92" s="101" t="s">
        <v>684</v>
      </c>
      <c r="W92" s="101" t="str">
        <f>VLOOKUP(M92,'order form'!B:B,1,FALSE)</f>
        <v>A4526056712</v>
      </c>
    </row>
    <row r="93" spans="1:23" s="101" customFormat="1" ht="12.75" x14ac:dyDescent="0.2">
      <c r="A93" s="101" t="str">
        <f t="shared" si="3"/>
        <v>A4526058</v>
      </c>
      <c r="B93" s="101">
        <v>20004</v>
      </c>
      <c r="C93" s="101" t="s">
        <v>79</v>
      </c>
      <c r="D93" s="336">
        <v>125</v>
      </c>
      <c r="E93" s="336">
        <v>250</v>
      </c>
      <c r="G93" s="101" t="s">
        <v>46</v>
      </c>
      <c r="I93" s="101" t="str">
        <f>IFERROR(VLOOKUP(B93,GlobalOnly,3,FALSE),C93 &amp;IF(G93="S24"," -NEW",""))</f>
        <v>Superleggera Bibshort</v>
      </c>
      <c r="K93" s="101" t="s">
        <v>830</v>
      </c>
      <c r="L93" s="101" t="s">
        <v>794</v>
      </c>
      <c r="M93" s="101" t="str">
        <f t="shared" si="2"/>
        <v>A4526058010</v>
      </c>
      <c r="N93" s="101" t="s">
        <v>13</v>
      </c>
      <c r="O93" s="101">
        <v>4526058</v>
      </c>
      <c r="P93" s="101" t="s">
        <v>588</v>
      </c>
      <c r="Q93" s="337" t="s">
        <v>126</v>
      </c>
      <c r="R93" s="101" t="s">
        <v>68</v>
      </c>
      <c r="U93" s="101" t="s">
        <v>776</v>
      </c>
      <c r="V93" s="101" t="s">
        <v>68</v>
      </c>
      <c r="W93" s="101" t="str">
        <f>VLOOKUP(M93,'order form'!B:B,1,FALSE)</f>
        <v>A4526058010</v>
      </c>
    </row>
    <row r="94" spans="1:23" s="101" customFormat="1" ht="12.75" x14ac:dyDescent="0.2">
      <c r="A94" s="101" t="str">
        <f t="shared" si="3"/>
        <v>A4526058</v>
      </c>
      <c r="B94" s="101">
        <v>4522048</v>
      </c>
      <c r="C94" s="101" t="s">
        <v>81</v>
      </c>
      <c r="D94" s="336">
        <v>85</v>
      </c>
      <c r="E94" s="336">
        <v>170</v>
      </c>
      <c r="G94" s="101" t="s">
        <v>19</v>
      </c>
      <c r="I94" s="101" t="str">
        <f>IFERROR(VLOOKUP(B94,GlobalOnly,3,FALSE),C94 &amp;IF(G94="S24"," -NEW",""))</f>
        <v>Endurance W Bibshort</v>
      </c>
      <c r="K94" s="101" t="s">
        <v>830</v>
      </c>
      <c r="L94" s="101" t="s">
        <v>794</v>
      </c>
      <c r="M94" s="101" t="str">
        <f t="shared" si="2"/>
        <v>A4526058025</v>
      </c>
      <c r="N94" s="101" t="s">
        <v>13</v>
      </c>
      <c r="O94" s="101">
        <v>4526058</v>
      </c>
      <c r="P94" s="101" t="s">
        <v>588</v>
      </c>
      <c r="Q94" s="337" t="s">
        <v>758</v>
      </c>
      <c r="R94" s="101" t="s">
        <v>712</v>
      </c>
      <c r="U94" s="101" t="s">
        <v>776</v>
      </c>
      <c r="V94" s="101" t="s">
        <v>712</v>
      </c>
      <c r="W94" s="101" t="str">
        <f>VLOOKUP(M94,'order form'!B:B,1,FALSE)</f>
        <v>A4526058025</v>
      </c>
    </row>
    <row r="95" spans="1:23" s="101" customFormat="1" ht="12.75" x14ac:dyDescent="0.2">
      <c r="A95" s="101" t="str">
        <f t="shared" si="3"/>
        <v>A4526058</v>
      </c>
      <c r="B95" s="101">
        <v>4522049</v>
      </c>
      <c r="C95" s="101" t="s">
        <v>82</v>
      </c>
      <c r="D95" s="336">
        <v>75</v>
      </c>
      <c r="E95" s="336">
        <v>150</v>
      </c>
      <c r="G95" s="101" t="s">
        <v>19</v>
      </c>
      <c r="I95" s="101" t="str">
        <f>IFERROR(VLOOKUP(B95,GlobalOnly,3,FALSE),C95 &amp;IF(G95="S24"," -NEW",""))</f>
        <v>Endurance W Short</v>
      </c>
      <c r="K95" s="101" t="s">
        <v>830</v>
      </c>
      <c r="L95" s="101" t="s">
        <v>794</v>
      </c>
      <c r="M95" s="101" t="str">
        <f t="shared" si="2"/>
        <v>A4526058047</v>
      </c>
      <c r="N95" s="101" t="s">
        <v>13</v>
      </c>
      <c r="O95" s="101">
        <v>4526058</v>
      </c>
      <c r="P95" s="101" t="s">
        <v>588</v>
      </c>
      <c r="Q95" s="337" t="s">
        <v>765</v>
      </c>
      <c r="R95" s="101" t="s">
        <v>713</v>
      </c>
      <c r="U95" s="101" t="s">
        <v>776</v>
      </c>
      <c r="V95" s="101" t="s">
        <v>713</v>
      </c>
      <c r="W95" s="101" t="str">
        <f>VLOOKUP(M95,'order form'!B:B,1,FALSE)</f>
        <v>A4526058047</v>
      </c>
    </row>
    <row r="96" spans="1:23" s="101" customFormat="1" ht="12.75" x14ac:dyDescent="0.2">
      <c r="A96" s="101" t="str">
        <f t="shared" si="3"/>
        <v>A4526058</v>
      </c>
      <c r="B96" s="101">
        <v>4523003</v>
      </c>
      <c r="C96" s="101" t="s">
        <v>83</v>
      </c>
      <c r="D96" s="336">
        <v>60</v>
      </c>
      <c r="E96" s="336">
        <v>120</v>
      </c>
      <c r="G96" s="101" t="s">
        <v>17</v>
      </c>
      <c r="I96" s="101" t="str">
        <f>IFERROR(VLOOKUP(B96,GlobalOnly,3,FALSE),C96 &amp;IF(G96="S24"," -NEW",""))</f>
        <v>Entrata 2 Bibshort</v>
      </c>
      <c r="K96" s="101" t="s">
        <v>830</v>
      </c>
      <c r="L96" s="101" t="s">
        <v>794</v>
      </c>
      <c r="M96" s="101" t="str">
        <f t="shared" si="2"/>
        <v>A4526058288</v>
      </c>
      <c r="N96" s="101" t="s">
        <v>13</v>
      </c>
      <c r="O96" s="101">
        <v>4526058</v>
      </c>
      <c r="P96" s="101" t="s">
        <v>588</v>
      </c>
      <c r="Q96" s="337" t="s">
        <v>761</v>
      </c>
      <c r="R96" s="101" t="s">
        <v>714</v>
      </c>
      <c r="U96" s="101" t="s">
        <v>776</v>
      </c>
      <c r="V96" s="101" t="s">
        <v>714</v>
      </c>
      <c r="W96" s="101" t="str">
        <f>VLOOKUP(M96,'order form'!B:B,1,FALSE)</f>
        <v>A4526058288</v>
      </c>
    </row>
    <row r="97" spans="1:23" s="101" customFormat="1" ht="12.75" x14ac:dyDescent="0.2">
      <c r="A97" s="101" t="str">
        <f t="shared" si="3"/>
        <v>A4526058</v>
      </c>
      <c r="B97" s="101">
        <v>4523004</v>
      </c>
      <c r="C97" s="101" t="s">
        <v>84</v>
      </c>
      <c r="D97" s="336">
        <v>55</v>
      </c>
      <c r="E97" s="336">
        <v>110</v>
      </c>
      <c r="G97" s="101" t="s">
        <v>17</v>
      </c>
      <c r="I97" s="101" t="str">
        <f>IFERROR(VLOOKUP(B97,GlobalOnly,3,FALSE),C97 &amp;IF(G97="S24"," -NEW",""))</f>
        <v>Entrata 2 Short</v>
      </c>
      <c r="K97" s="101" t="s">
        <v>830</v>
      </c>
      <c r="L97" s="101" t="s">
        <v>794</v>
      </c>
      <c r="M97" s="101" t="str">
        <f t="shared" si="2"/>
        <v>A4526058501</v>
      </c>
      <c r="N97" s="101" t="s">
        <v>13</v>
      </c>
      <c r="O97" s="101">
        <v>4526058</v>
      </c>
      <c r="P97" s="101" t="s">
        <v>588</v>
      </c>
      <c r="Q97" s="337" t="s">
        <v>760</v>
      </c>
      <c r="R97" s="101" t="s">
        <v>715</v>
      </c>
      <c r="U97" s="101" t="s">
        <v>776</v>
      </c>
      <c r="V97" s="101" t="s">
        <v>715</v>
      </c>
      <c r="W97" s="101" t="str">
        <f>VLOOKUP(M97,'order form'!B:B,1,FALSE)</f>
        <v>A4526058501</v>
      </c>
    </row>
    <row r="98" spans="1:23" s="101" customFormat="1" ht="12.75" x14ac:dyDescent="0.2">
      <c r="A98" s="101" t="str">
        <f t="shared" si="3"/>
        <v>A4526058</v>
      </c>
      <c r="B98" s="101">
        <v>4523005</v>
      </c>
      <c r="C98" s="101" t="s">
        <v>85</v>
      </c>
      <c r="D98" s="336">
        <v>62.5</v>
      </c>
      <c r="E98" s="336">
        <v>125</v>
      </c>
      <c r="G98" s="101" t="s">
        <v>17</v>
      </c>
      <c r="I98" s="101" t="str">
        <f>IFERROR(VLOOKUP(B98,GlobalOnly,3,FALSE),C98 &amp;IF(G98="S24"," -NEW",""))</f>
        <v>Entrata 2 Bibknicker</v>
      </c>
      <c r="K98" s="101" t="s">
        <v>830</v>
      </c>
      <c r="L98" s="101" t="s">
        <v>794</v>
      </c>
      <c r="M98" s="101" t="str">
        <f t="shared" si="2"/>
        <v>A4526058712</v>
      </c>
      <c r="N98" s="101" t="s">
        <v>13</v>
      </c>
      <c r="O98" s="101">
        <v>4526058</v>
      </c>
      <c r="P98" s="101" t="s">
        <v>588</v>
      </c>
      <c r="Q98" s="337" t="s">
        <v>764</v>
      </c>
      <c r="R98" s="101" t="s">
        <v>716</v>
      </c>
      <c r="U98" s="101" t="s">
        <v>776</v>
      </c>
      <c r="V98" s="101" t="s">
        <v>716</v>
      </c>
      <c r="W98" s="101" t="str">
        <f>VLOOKUP(M98,'order form'!B:B,1,FALSE)</f>
        <v>A4526058712</v>
      </c>
    </row>
    <row r="99" spans="1:23" s="101" customFormat="1" ht="12.75" x14ac:dyDescent="0.2">
      <c r="A99" s="101" t="str">
        <f t="shared" si="3"/>
        <v>A4526059</v>
      </c>
      <c r="B99" s="101">
        <v>4523048</v>
      </c>
      <c r="C99" s="101" t="s">
        <v>86</v>
      </c>
      <c r="D99" s="336">
        <v>82.5</v>
      </c>
      <c r="E99" s="336">
        <v>165</v>
      </c>
      <c r="G99" s="101" t="s">
        <v>17</v>
      </c>
      <c r="I99" s="101" t="str">
        <f>IFERROR(VLOOKUP(B99,GlobalOnly,3,FALSE),C99 &amp;IF(G99="S24"," -NEW",""))</f>
        <v>Unlimited Cargo W Bibshort</v>
      </c>
      <c r="K99" s="101" t="s">
        <v>830</v>
      </c>
      <c r="L99" s="101" t="s">
        <v>794</v>
      </c>
      <c r="M99" s="101" t="str">
        <f t="shared" si="2"/>
        <v>A4526059010</v>
      </c>
      <c r="N99" s="101" t="s">
        <v>13</v>
      </c>
      <c r="O99" s="101">
        <v>4526059</v>
      </c>
      <c r="P99" s="101" t="s">
        <v>589</v>
      </c>
      <c r="Q99" s="337" t="s">
        <v>126</v>
      </c>
      <c r="R99" s="101" t="s">
        <v>68</v>
      </c>
      <c r="U99" s="101" t="s">
        <v>776</v>
      </c>
      <c r="V99" s="101" t="s">
        <v>68</v>
      </c>
      <c r="W99" s="101" t="str">
        <f>VLOOKUP(M99,'order form'!B:B,1,FALSE)</f>
        <v>A4526059010</v>
      </c>
    </row>
    <row r="100" spans="1:23" s="101" customFormat="1" ht="12.75" x14ac:dyDescent="0.2">
      <c r="A100" s="101" t="str">
        <f t="shared" si="3"/>
        <v>A4526059</v>
      </c>
      <c r="B100" s="101">
        <v>4525000</v>
      </c>
      <c r="C100" s="101" t="s">
        <v>299</v>
      </c>
      <c r="D100" s="336">
        <v>175</v>
      </c>
      <c r="E100" s="336">
        <v>350</v>
      </c>
      <c r="I100" s="101" t="str">
        <f>IFERROR(VLOOKUP(B100,GlobalOnly,3,FALSE),C100 &amp;IF(G100="S24"," -NEW",""))</f>
        <v>Premio Evo Bibshort</v>
      </c>
      <c r="K100" s="101" t="s">
        <v>830</v>
      </c>
      <c r="L100" s="101" t="s">
        <v>794</v>
      </c>
      <c r="M100" s="101" t="str">
        <f t="shared" si="2"/>
        <v>A4526059047</v>
      </c>
      <c r="N100" s="101" t="s">
        <v>13</v>
      </c>
      <c r="O100" s="101">
        <v>4526059</v>
      </c>
      <c r="P100" s="101" t="s">
        <v>589</v>
      </c>
      <c r="Q100" s="337" t="s">
        <v>765</v>
      </c>
      <c r="R100" s="101" t="s">
        <v>713</v>
      </c>
      <c r="U100" s="101" t="s">
        <v>776</v>
      </c>
      <c r="V100" s="101" t="s">
        <v>713</v>
      </c>
      <c r="W100" s="101" t="str">
        <f>VLOOKUP(M100,'order form'!B:B,1,FALSE)</f>
        <v>A4526059047</v>
      </c>
    </row>
    <row r="101" spans="1:23" s="101" customFormat="1" ht="12.75" x14ac:dyDescent="0.2">
      <c r="A101" s="101" t="str">
        <f t="shared" si="3"/>
        <v>A4526059</v>
      </c>
      <c r="B101" s="101">
        <v>4525001</v>
      </c>
      <c r="C101" s="101" t="s">
        <v>300</v>
      </c>
      <c r="D101" s="336">
        <v>125</v>
      </c>
      <c r="E101" s="336">
        <v>250</v>
      </c>
      <c r="I101" s="101" t="str">
        <f>IFERROR(VLOOKUP(B101,GlobalOnly,3,FALSE),C101 &amp;IF(G101="S24"," -NEW",""))</f>
        <v>Free Aero Race S Bibshort</v>
      </c>
      <c r="K101" s="101" t="s">
        <v>830</v>
      </c>
      <c r="L101" s="101" t="s">
        <v>794</v>
      </c>
      <c r="M101" s="101" t="str">
        <f t="shared" si="2"/>
        <v>A4526059501</v>
      </c>
      <c r="N101" s="101" t="s">
        <v>13</v>
      </c>
      <c r="O101" s="101">
        <v>4526059</v>
      </c>
      <c r="P101" s="101" t="s">
        <v>589</v>
      </c>
      <c r="Q101" s="337" t="s">
        <v>760</v>
      </c>
      <c r="R101" s="101" t="s">
        <v>715</v>
      </c>
      <c r="U101" s="101" t="s">
        <v>776</v>
      </c>
      <c r="V101" s="101" t="s">
        <v>715</v>
      </c>
      <c r="W101" s="101" t="str">
        <f>VLOOKUP(M101,'order form'!B:B,1,FALSE)</f>
        <v>A4526059501</v>
      </c>
    </row>
    <row r="102" spans="1:23" s="101" customFormat="1" ht="12.75" x14ac:dyDescent="0.2">
      <c r="A102" s="101" t="str">
        <f t="shared" si="3"/>
        <v>A4526059</v>
      </c>
      <c r="B102" s="101">
        <v>4525003</v>
      </c>
      <c r="C102" s="101" t="s">
        <v>301</v>
      </c>
      <c r="D102" s="336">
        <v>95</v>
      </c>
      <c r="E102" s="336">
        <v>190</v>
      </c>
      <c r="I102" s="101" t="str">
        <f>IFERROR(VLOOKUP(B102,GlobalOnly,3,FALSE),C102 &amp;IF(G102="S24"," -NEW",""))</f>
        <v>A/C Bibshort</v>
      </c>
      <c r="K102" s="101" t="s">
        <v>830</v>
      </c>
      <c r="L102" s="101" t="s">
        <v>794</v>
      </c>
      <c r="M102" s="101" t="str">
        <f t="shared" si="2"/>
        <v>A4526059712</v>
      </c>
      <c r="N102" s="101" t="s">
        <v>13</v>
      </c>
      <c r="O102" s="101">
        <v>4526059</v>
      </c>
      <c r="P102" s="101" t="s">
        <v>589</v>
      </c>
      <c r="Q102" s="337" t="s">
        <v>764</v>
      </c>
      <c r="R102" s="101" t="s">
        <v>716</v>
      </c>
      <c r="U102" s="101" t="s">
        <v>776</v>
      </c>
      <c r="V102" s="101" t="s">
        <v>716</v>
      </c>
      <c r="W102" s="101" t="str">
        <f>VLOOKUP(M102,'order form'!B:B,1,FALSE)</f>
        <v>A4526059712</v>
      </c>
    </row>
    <row r="103" spans="1:23" s="101" customFormat="1" ht="12.75" x14ac:dyDescent="0.2">
      <c r="A103" s="101" t="str">
        <f t="shared" si="3"/>
        <v>A4526060</v>
      </c>
      <c r="B103" s="101">
        <v>4525004</v>
      </c>
      <c r="C103" s="101" t="s">
        <v>302</v>
      </c>
      <c r="D103" s="336">
        <v>75</v>
      </c>
      <c r="E103" s="336">
        <v>150</v>
      </c>
      <c r="I103" s="101" t="str">
        <f>IFERROR(VLOOKUP(B103,GlobalOnly,3,FALSE),C103 &amp;IF(G103="S24"," -NEW",""))</f>
        <v>Competizione 2 Bibshort</v>
      </c>
      <c r="K103" s="101" t="s">
        <v>830</v>
      </c>
      <c r="L103" s="101" t="s">
        <v>794</v>
      </c>
      <c r="M103" s="101" t="str">
        <f t="shared" si="2"/>
        <v>A4526060008</v>
      </c>
      <c r="N103" s="101" t="s">
        <v>13</v>
      </c>
      <c r="O103" s="101">
        <v>4526060</v>
      </c>
      <c r="P103" s="101" t="s">
        <v>590</v>
      </c>
      <c r="Q103" s="337" t="s">
        <v>136</v>
      </c>
      <c r="R103" s="101" t="s">
        <v>52</v>
      </c>
      <c r="U103" s="101" t="s">
        <v>776</v>
      </c>
      <c r="V103" s="101" t="s">
        <v>52</v>
      </c>
      <c r="W103" s="101" t="str">
        <f>VLOOKUP(M103,'order form'!B:B,1,FALSE)</f>
        <v>A4526060008</v>
      </c>
    </row>
    <row r="104" spans="1:23" s="101" customFormat="1" ht="12.75" x14ac:dyDescent="0.2">
      <c r="A104" s="101" t="str">
        <f t="shared" si="3"/>
        <v>A4526060</v>
      </c>
      <c r="B104" s="101">
        <v>4525005</v>
      </c>
      <c r="C104" s="101" t="s">
        <v>303</v>
      </c>
      <c r="D104" s="336">
        <v>65</v>
      </c>
      <c r="E104" s="336">
        <v>130</v>
      </c>
      <c r="I104" s="101" t="str">
        <f>IFERROR(VLOOKUP(B104,GlobalOnly,3,FALSE),C104 &amp;IF(G104="S24"," -NEW",""))</f>
        <v>Competizione 2 Short</v>
      </c>
      <c r="K104" s="101" t="s">
        <v>830</v>
      </c>
      <c r="L104" s="101" t="s">
        <v>794</v>
      </c>
      <c r="M104" s="101" t="str">
        <f t="shared" si="2"/>
        <v>A4526060987</v>
      </c>
      <c r="N104" s="101" t="s">
        <v>13</v>
      </c>
      <c r="O104" s="101">
        <v>4526060</v>
      </c>
      <c r="P104" s="101" t="s">
        <v>590</v>
      </c>
      <c r="Q104" s="337" t="s">
        <v>766</v>
      </c>
      <c r="R104" s="101" t="s">
        <v>717</v>
      </c>
      <c r="U104" s="101" t="s">
        <v>776</v>
      </c>
      <c r="V104" s="101" t="s">
        <v>717</v>
      </c>
      <c r="W104" s="101" t="str">
        <f>VLOOKUP(M104,'order form'!B:B,1,FALSE)</f>
        <v>A4526060987</v>
      </c>
    </row>
    <row r="105" spans="1:23" s="101" customFormat="1" ht="12.75" x14ac:dyDescent="0.2">
      <c r="A105" s="101" t="str">
        <f t="shared" si="3"/>
        <v>A4526060</v>
      </c>
      <c r="B105" s="101">
        <v>4525020</v>
      </c>
      <c r="C105" s="101" t="s">
        <v>305</v>
      </c>
      <c r="D105" s="336">
        <v>105</v>
      </c>
      <c r="E105" s="336">
        <v>210</v>
      </c>
      <c r="I105" s="101" t="str">
        <f>IFERROR(VLOOKUP(B105,GlobalOnly,3,FALSE),C105 &amp;IF(G105="S24"," -NEW",""))</f>
        <v>Unlimited Endurance Bibshort</v>
      </c>
      <c r="K105" s="101" t="s">
        <v>830</v>
      </c>
      <c r="L105" s="101" t="s">
        <v>794</v>
      </c>
      <c r="M105" s="101" t="str">
        <f t="shared" si="2"/>
        <v>A4526060991</v>
      </c>
      <c r="N105" s="101" t="s">
        <v>13</v>
      </c>
      <c r="O105" s="101">
        <v>4526060</v>
      </c>
      <c r="P105" s="101" t="s">
        <v>590</v>
      </c>
      <c r="Q105" s="337" t="s">
        <v>767</v>
      </c>
      <c r="R105" s="101" t="s">
        <v>718</v>
      </c>
      <c r="U105" s="101" t="s">
        <v>776</v>
      </c>
      <c r="V105" s="101" t="s">
        <v>718</v>
      </c>
      <c r="W105" s="101" t="str">
        <f>VLOOKUP(M105,'order form'!B:B,1,FALSE)</f>
        <v>A4526060991</v>
      </c>
    </row>
    <row r="106" spans="1:23" s="101" customFormat="1" ht="12.75" x14ac:dyDescent="0.2">
      <c r="A106" s="101" t="str">
        <f t="shared" si="3"/>
        <v>A4526060</v>
      </c>
      <c r="B106" s="101">
        <v>4525021</v>
      </c>
      <c r="C106" s="101" t="s">
        <v>306</v>
      </c>
      <c r="D106" s="336">
        <v>50</v>
      </c>
      <c r="E106" s="336">
        <v>100</v>
      </c>
      <c r="I106" s="101" t="str">
        <f>IFERROR(VLOOKUP(B106,GlobalOnly,3,FALSE),C106 &amp;IF(G106="S24"," -NEW",""))</f>
        <v>Unlimited Adventure Baggy Short</v>
      </c>
      <c r="K106" s="101" t="s">
        <v>830</v>
      </c>
      <c r="L106" s="101" t="s">
        <v>794</v>
      </c>
      <c r="M106" s="101" t="str">
        <f t="shared" si="2"/>
        <v>A4526060998</v>
      </c>
      <c r="N106" s="101" t="s">
        <v>13</v>
      </c>
      <c r="O106" s="101">
        <v>4526060</v>
      </c>
      <c r="P106" s="101" t="s">
        <v>590</v>
      </c>
      <c r="Q106" s="337" t="s">
        <v>768</v>
      </c>
      <c r="R106" s="101" t="s">
        <v>719</v>
      </c>
      <c r="U106" s="101" t="s">
        <v>776</v>
      </c>
      <c r="V106" s="101" t="s">
        <v>719</v>
      </c>
      <c r="W106" s="101" t="str">
        <f>VLOOKUP(M106,'order form'!B:B,1,FALSE)</f>
        <v>A4526060998</v>
      </c>
    </row>
    <row r="107" spans="1:23" s="101" customFormat="1" ht="12.75" x14ac:dyDescent="0.2">
      <c r="A107" s="101" t="str">
        <f t="shared" si="3"/>
        <v>A4526061</v>
      </c>
      <c r="B107" s="101">
        <v>4525039</v>
      </c>
      <c r="C107" s="101" t="s">
        <v>307</v>
      </c>
      <c r="D107" s="336">
        <v>175</v>
      </c>
      <c r="E107" s="336">
        <v>350</v>
      </c>
      <c r="I107" s="101" t="str">
        <f>IFERROR(VLOOKUP(B107,GlobalOnly,3,FALSE),C107 &amp;IF(G107="S24"," -NEW",""))</f>
        <v>Premio Evo W DT Bibshort</v>
      </c>
      <c r="K107" s="101" t="s">
        <v>830</v>
      </c>
      <c r="L107" s="101" t="s">
        <v>794</v>
      </c>
      <c r="M107" s="101" t="str">
        <f t="shared" si="2"/>
        <v>A4526061486</v>
      </c>
      <c r="N107" s="101" t="s">
        <v>13</v>
      </c>
      <c r="O107" s="101">
        <v>4526061</v>
      </c>
      <c r="P107" s="101" t="s">
        <v>591</v>
      </c>
      <c r="Q107" s="337" t="s">
        <v>757</v>
      </c>
      <c r="R107" s="101" t="s">
        <v>720</v>
      </c>
      <c r="U107" s="101" t="s">
        <v>776</v>
      </c>
      <c r="V107" s="101" t="s">
        <v>720</v>
      </c>
      <c r="W107" s="101" t="str">
        <f>VLOOKUP(M107,'order form'!B:B,1,FALSE)</f>
        <v>A4526061486</v>
      </c>
    </row>
    <row r="108" spans="1:23" s="101" customFormat="1" ht="12.75" x14ac:dyDescent="0.2">
      <c r="A108" s="101" t="str">
        <f t="shared" si="3"/>
        <v>A4526061</v>
      </c>
      <c r="B108" s="101">
        <v>4525040</v>
      </c>
      <c r="C108" s="101" t="s">
        <v>308</v>
      </c>
      <c r="D108" s="336">
        <v>165</v>
      </c>
      <c r="E108" s="336">
        <v>330</v>
      </c>
      <c r="I108" s="101" t="str">
        <f>IFERROR(VLOOKUP(B108,GlobalOnly,3,FALSE),C108 &amp;IF(G108="S24"," -NEW",""))</f>
        <v>Premio Evo W Short</v>
      </c>
      <c r="K108" s="101" t="s">
        <v>830</v>
      </c>
      <c r="L108" s="101" t="s">
        <v>794</v>
      </c>
      <c r="M108" s="101" t="str">
        <f t="shared" si="2"/>
        <v>A4526061712</v>
      </c>
      <c r="N108" s="101" t="s">
        <v>13</v>
      </c>
      <c r="O108" s="101">
        <v>4526061</v>
      </c>
      <c r="P108" s="101" t="s">
        <v>591</v>
      </c>
      <c r="Q108" s="337" t="s">
        <v>764</v>
      </c>
      <c r="R108" s="101" t="s">
        <v>721</v>
      </c>
      <c r="U108" s="101" t="s">
        <v>776</v>
      </c>
      <c r="V108" s="101" t="s">
        <v>721</v>
      </c>
      <c r="W108" s="101" t="str">
        <f>VLOOKUP(M108,'order form'!B:B,1,FALSE)</f>
        <v>A4526061712</v>
      </c>
    </row>
    <row r="109" spans="1:23" s="101" customFormat="1" ht="12.75" x14ac:dyDescent="0.2">
      <c r="A109" s="101" t="str">
        <f t="shared" si="3"/>
        <v>A4526065</v>
      </c>
      <c r="B109" s="101">
        <v>4525041</v>
      </c>
      <c r="C109" s="101" t="s">
        <v>309</v>
      </c>
      <c r="D109" s="336">
        <v>125</v>
      </c>
      <c r="E109" s="336">
        <v>250</v>
      </c>
      <c r="I109" s="101" t="str">
        <f>IFERROR(VLOOKUP(B109,GlobalOnly,3,FALSE),C109 &amp;IF(G109="S24"," -NEW",""))</f>
        <v>Free Aero Race S W Bibshort</v>
      </c>
      <c r="K109" s="101" t="s">
        <v>830</v>
      </c>
      <c r="L109" s="101" t="s">
        <v>794</v>
      </c>
      <c r="M109" s="101" t="str">
        <f t="shared" ref="M109:M162" si="4">N109&amp;O109&amp;Q109</f>
        <v>A4526065010</v>
      </c>
      <c r="N109" s="101" t="s">
        <v>13</v>
      </c>
      <c r="O109" s="101">
        <v>4526065</v>
      </c>
      <c r="P109" s="101" t="s">
        <v>592</v>
      </c>
      <c r="Q109" s="337" t="s">
        <v>126</v>
      </c>
      <c r="R109" s="101" t="s">
        <v>27</v>
      </c>
      <c r="U109" s="101" t="s">
        <v>776</v>
      </c>
      <c r="V109" s="101" t="s">
        <v>27</v>
      </c>
      <c r="W109" s="101" t="str">
        <f>VLOOKUP(M109,'order form'!B:B,1,FALSE)</f>
        <v>A4526065010</v>
      </c>
    </row>
    <row r="110" spans="1:23" s="101" customFormat="1" ht="12.75" x14ac:dyDescent="0.2">
      <c r="A110" s="101" t="str">
        <f t="shared" si="3"/>
        <v>A4526065</v>
      </c>
      <c r="B110" s="101">
        <v>4525042</v>
      </c>
      <c r="C110" s="101" t="s">
        <v>310</v>
      </c>
      <c r="D110" s="336">
        <v>115</v>
      </c>
      <c r="E110" s="336">
        <v>230</v>
      </c>
      <c r="I110" s="101" t="str">
        <f>IFERROR(VLOOKUP(B110,GlobalOnly,3,FALSE),C110 &amp;IF(G110="S24"," -NEW",""))</f>
        <v>Free Aero Race S Short</v>
      </c>
      <c r="K110" s="101" t="s">
        <v>830</v>
      </c>
      <c r="L110" s="101" t="s">
        <v>794</v>
      </c>
      <c r="M110" s="101" t="str">
        <f t="shared" si="4"/>
        <v>A4526065053</v>
      </c>
      <c r="N110" s="101" t="s">
        <v>13</v>
      </c>
      <c r="O110" s="101">
        <v>4526065</v>
      </c>
      <c r="P110" s="101" t="s">
        <v>592</v>
      </c>
      <c r="Q110" s="337" t="s">
        <v>134</v>
      </c>
      <c r="R110" s="101" t="s">
        <v>35</v>
      </c>
      <c r="U110" s="101" t="s">
        <v>776</v>
      </c>
      <c r="V110" s="101" t="s">
        <v>35</v>
      </c>
      <c r="W110" s="101" t="str">
        <f>VLOOKUP(M110,'order form'!B:B,1,FALSE)</f>
        <v>A4526065053</v>
      </c>
    </row>
    <row r="111" spans="1:23" s="101" customFormat="1" ht="12.75" x14ac:dyDescent="0.2">
      <c r="A111" s="101" t="str">
        <f t="shared" si="3"/>
        <v>A4526065</v>
      </c>
      <c r="B111" s="101">
        <v>4525043</v>
      </c>
      <c r="C111" s="101" t="s">
        <v>311</v>
      </c>
      <c r="D111" s="336">
        <v>95</v>
      </c>
      <c r="E111" s="336">
        <v>190</v>
      </c>
      <c r="I111" s="101" t="str">
        <f>IFERROR(VLOOKUP(B111,GlobalOnly,3,FALSE),C111 &amp;IF(G111="S24"," -NEW",""))</f>
        <v>A/C W Bibshort</v>
      </c>
      <c r="K111" s="101" t="s">
        <v>830</v>
      </c>
      <c r="L111" s="101" t="s">
        <v>794</v>
      </c>
      <c r="M111" s="101" t="str">
        <f t="shared" si="4"/>
        <v>A4526065505</v>
      </c>
      <c r="N111" s="101" t="s">
        <v>13</v>
      </c>
      <c r="O111" s="101">
        <v>4526065</v>
      </c>
      <c r="P111" s="101" t="s">
        <v>592</v>
      </c>
      <c r="Q111" s="337" t="s">
        <v>769</v>
      </c>
      <c r="R111" s="101" t="s">
        <v>722</v>
      </c>
      <c r="U111" s="101" t="s">
        <v>776</v>
      </c>
      <c r="V111" s="101" t="s">
        <v>722</v>
      </c>
      <c r="W111" s="101" t="str">
        <f>VLOOKUP(M111,'order form'!B:B,1,FALSE)</f>
        <v>A4526065505</v>
      </c>
    </row>
    <row r="112" spans="1:23" s="101" customFormat="1" ht="12.75" x14ac:dyDescent="0.2">
      <c r="A112" s="101" t="str">
        <f t="shared" si="3"/>
        <v>A4526069</v>
      </c>
      <c r="B112" s="101">
        <v>4525044</v>
      </c>
      <c r="C112" s="101" t="s">
        <v>312</v>
      </c>
      <c r="D112" s="336">
        <v>60</v>
      </c>
      <c r="E112" s="336">
        <v>120</v>
      </c>
      <c r="I112" s="101" t="str">
        <f>IFERROR(VLOOKUP(B112,GlobalOnly,3,FALSE),C112 &amp;IF(G112="S24"," -NEW",""))</f>
        <v>Prima 2 DT Bibshort</v>
      </c>
      <c r="K112" s="101" t="s">
        <v>830</v>
      </c>
      <c r="L112" s="101" t="s">
        <v>794</v>
      </c>
      <c r="M112" s="101" t="str">
        <f t="shared" si="4"/>
        <v>A4526069204</v>
      </c>
      <c r="N112" s="101" t="s">
        <v>13</v>
      </c>
      <c r="O112" s="101">
        <v>4526069</v>
      </c>
      <c r="P112" s="101" t="s">
        <v>593</v>
      </c>
      <c r="Q112" s="337" t="s">
        <v>759</v>
      </c>
      <c r="R112" s="101" t="s">
        <v>723</v>
      </c>
      <c r="U112" s="101" t="s">
        <v>776</v>
      </c>
      <c r="V112" s="101" t="s">
        <v>723</v>
      </c>
      <c r="W112" s="101" t="str">
        <f>VLOOKUP(M112,'order form'!B:B,1,FALSE)</f>
        <v>A4526069204</v>
      </c>
    </row>
    <row r="113" spans="1:23" s="101" customFormat="1" ht="12.75" x14ac:dyDescent="0.2">
      <c r="A113" s="101" t="str">
        <f t="shared" si="3"/>
        <v>A4526069</v>
      </c>
      <c r="B113" s="101">
        <v>4525045</v>
      </c>
      <c r="C113" s="101" t="s">
        <v>313</v>
      </c>
      <c r="D113" s="336">
        <v>55</v>
      </c>
      <c r="E113" s="336">
        <v>110</v>
      </c>
      <c r="I113" s="101" t="str">
        <f>IFERROR(VLOOKUP(B113,GlobalOnly,3,FALSE),C113 &amp;IF(G113="S24"," -NEW",""))</f>
        <v>Prima 2 Short</v>
      </c>
      <c r="K113" s="101" t="s">
        <v>830</v>
      </c>
      <c r="L113" s="101" t="s">
        <v>794</v>
      </c>
      <c r="M113" s="101" t="str">
        <f t="shared" si="4"/>
        <v>A4526069272</v>
      </c>
      <c r="N113" s="101" t="s">
        <v>13</v>
      </c>
      <c r="O113" s="101">
        <v>4526069</v>
      </c>
      <c r="P113" s="101" t="s">
        <v>593</v>
      </c>
      <c r="Q113" s="337" t="s">
        <v>762</v>
      </c>
      <c r="R113" s="101" t="s">
        <v>724</v>
      </c>
      <c r="U113" s="101" t="s">
        <v>776</v>
      </c>
      <c r="V113" s="101" t="s">
        <v>724</v>
      </c>
      <c r="W113" s="101" t="str">
        <f>VLOOKUP(M113,'order form'!B:B,1,FALSE)</f>
        <v>A4526069272</v>
      </c>
    </row>
    <row r="114" spans="1:23" s="101" customFormat="1" ht="12.75" x14ac:dyDescent="0.2">
      <c r="A114" s="101" t="str">
        <f t="shared" si="3"/>
        <v>A4526069</v>
      </c>
      <c r="B114" s="101">
        <v>4525058</v>
      </c>
      <c r="C114" s="101" t="s">
        <v>314</v>
      </c>
      <c r="D114" s="336">
        <v>105</v>
      </c>
      <c r="E114" s="336">
        <v>210</v>
      </c>
      <c r="I114" s="101" t="str">
        <f>IFERROR(VLOOKUP(B114,GlobalOnly,3,FALSE),C114 &amp;IF(G114="S24"," -NEW",""))</f>
        <v>Unlimited Endurance W DT Bibshort</v>
      </c>
      <c r="K114" s="101" t="s">
        <v>830</v>
      </c>
      <c r="L114" s="101" t="s">
        <v>794</v>
      </c>
      <c r="M114" s="101" t="str">
        <f t="shared" si="4"/>
        <v>A4526069655</v>
      </c>
      <c r="N114" s="101" t="s">
        <v>13</v>
      </c>
      <c r="O114" s="101">
        <v>4526069</v>
      </c>
      <c r="P114" s="101" t="s">
        <v>593</v>
      </c>
      <c r="Q114" s="337" t="s">
        <v>763</v>
      </c>
      <c r="R114" s="101" t="s">
        <v>725</v>
      </c>
      <c r="U114" s="101" t="s">
        <v>776</v>
      </c>
      <c r="V114" s="101" t="s">
        <v>725</v>
      </c>
      <c r="W114" s="101" t="str">
        <f>VLOOKUP(M114,'order form'!B:B,1,FALSE)</f>
        <v>A4526069655</v>
      </c>
    </row>
    <row r="115" spans="1:23" s="101" customFormat="1" ht="12.75" x14ac:dyDescent="0.2">
      <c r="A115" s="101" t="str">
        <f t="shared" si="3"/>
        <v>A4526076</v>
      </c>
      <c r="B115" s="101">
        <v>4525059</v>
      </c>
      <c r="C115" s="101" t="s">
        <v>315</v>
      </c>
      <c r="D115" s="336">
        <v>50</v>
      </c>
      <c r="E115" s="336">
        <v>100</v>
      </c>
      <c r="I115" s="101" t="str">
        <f>IFERROR(VLOOKUP(B115,GlobalOnly,3,FALSE),C115 &amp;IF(G115="S24"," -NEW",""))</f>
        <v>Unlimited Adventure Baggy W Short</v>
      </c>
      <c r="K115" s="101" t="s">
        <v>830</v>
      </c>
      <c r="L115" s="101" t="s">
        <v>794</v>
      </c>
      <c r="M115" s="101" t="str">
        <f t="shared" si="4"/>
        <v>A4526076030</v>
      </c>
      <c r="N115" s="101" t="s">
        <v>13</v>
      </c>
      <c r="O115" s="101">
        <v>4526076</v>
      </c>
      <c r="P115" s="101" t="s">
        <v>594</v>
      </c>
      <c r="Q115" s="337" t="s">
        <v>122</v>
      </c>
      <c r="R115" s="101" t="s">
        <v>24</v>
      </c>
      <c r="U115" s="101" t="s">
        <v>776</v>
      </c>
      <c r="V115" s="101" t="s">
        <v>24</v>
      </c>
      <c r="W115" s="101" t="str">
        <f>VLOOKUP(M115,'order form'!B:B,1,FALSE)</f>
        <v>A4526076030</v>
      </c>
    </row>
    <row r="116" spans="1:23" s="101" customFormat="1" ht="12.75" x14ac:dyDescent="0.2">
      <c r="A116" s="101" t="str">
        <f t="shared" si="3"/>
        <v>A4526076</v>
      </c>
      <c r="B116" s="101">
        <v>4526000</v>
      </c>
      <c r="C116" s="101" t="s">
        <v>621</v>
      </c>
      <c r="D116" s="336">
        <v>125</v>
      </c>
      <c r="E116" s="336">
        <v>250</v>
      </c>
      <c r="I116" s="101" t="str">
        <f>IFERROR(VLOOKUP(B116,GlobalOnly,3,FALSE),C116 &amp;IF(G116="S24"," -NEW",""))</f>
        <v>Free Aero Race S Kit Bibshort</v>
      </c>
      <c r="K116" s="101" t="s">
        <v>830</v>
      </c>
      <c r="L116" s="101" t="s">
        <v>794</v>
      </c>
      <c r="M116" s="101" t="str">
        <f t="shared" si="4"/>
        <v>A4526076294</v>
      </c>
      <c r="N116" s="101" t="s">
        <v>13</v>
      </c>
      <c r="O116" s="101">
        <v>4526076</v>
      </c>
      <c r="P116" s="101" t="s">
        <v>594</v>
      </c>
      <c r="Q116" s="337" t="s">
        <v>125</v>
      </c>
      <c r="R116" s="101" t="s">
        <v>26</v>
      </c>
      <c r="U116" s="101" t="s">
        <v>776</v>
      </c>
      <c r="V116" s="101" t="s">
        <v>26</v>
      </c>
      <c r="W116" s="101" t="str">
        <f>VLOOKUP(M116,'order form'!B:B,1,FALSE)</f>
        <v>A4526076294</v>
      </c>
    </row>
    <row r="117" spans="1:23" s="101" customFormat="1" ht="12.75" x14ac:dyDescent="0.2">
      <c r="A117" s="101" t="str">
        <f t="shared" si="3"/>
        <v>A4526076</v>
      </c>
      <c r="B117" s="101">
        <v>4526001</v>
      </c>
      <c r="C117" s="101" t="s">
        <v>622</v>
      </c>
      <c r="D117" s="336">
        <v>100</v>
      </c>
      <c r="E117" s="336">
        <v>200</v>
      </c>
      <c r="I117" s="101" t="str">
        <f>IFERROR(VLOOKUP(B117,GlobalOnly,3,FALSE),C117 &amp;IF(G117="S24"," -NEW",""))</f>
        <v>Espresso 2 Bibshort</v>
      </c>
      <c r="K117" s="101" t="s">
        <v>830</v>
      </c>
      <c r="L117" s="101" t="s">
        <v>794</v>
      </c>
      <c r="M117" s="101" t="str">
        <f t="shared" si="4"/>
        <v>A4526076655</v>
      </c>
      <c r="N117" s="101" t="s">
        <v>13</v>
      </c>
      <c r="O117" s="101">
        <v>4526076</v>
      </c>
      <c r="P117" s="101" t="s">
        <v>594</v>
      </c>
      <c r="Q117" s="337" t="s">
        <v>763</v>
      </c>
      <c r="R117" s="101" t="s">
        <v>683</v>
      </c>
      <c r="U117" s="101" t="s">
        <v>776</v>
      </c>
      <c r="V117" s="101" t="s">
        <v>683</v>
      </c>
      <c r="W117" s="101" t="str">
        <f>VLOOKUP(M117,'order form'!B:B,1,FALSE)</f>
        <v>A4526076655</v>
      </c>
    </row>
    <row r="118" spans="1:23" s="101" customFormat="1" ht="12.75" x14ac:dyDescent="0.2">
      <c r="A118" s="101" t="str">
        <f t="shared" si="3"/>
        <v>A4526109</v>
      </c>
      <c r="B118" s="101">
        <v>4526002</v>
      </c>
      <c r="C118" s="101" t="s">
        <v>623</v>
      </c>
      <c r="D118" s="336">
        <v>90</v>
      </c>
      <c r="E118" s="336">
        <v>180</v>
      </c>
      <c r="I118" s="101" t="str">
        <f>IFERROR(VLOOKUP(B118,GlobalOnly,3,FALSE),C118 &amp;IF(G118="S24"," -NEW",""))</f>
        <v>Espresso 2 Short</v>
      </c>
      <c r="K118" s="101" t="s">
        <v>832</v>
      </c>
      <c r="L118" s="101" t="s">
        <v>794</v>
      </c>
      <c r="M118" s="101" t="str">
        <f t="shared" si="4"/>
        <v>A4526109001</v>
      </c>
      <c r="N118" s="101" t="s">
        <v>13</v>
      </c>
      <c r="O118" s="101">
        <v>4526109</v>
      </c>
      <c r="P118" s="101" t="s">
        <v>595</v>
      </c>
      <c r="Q118" s="337" t="s">
        <v>131</v>
      </c>
      <c r="R118" s="101" t="s">
        <v>42</v>
      </c>
      <c r="U118" s="101" t="s">
        <v>776</v>
      </c>
      <c r="V118" s="101" t="s">
        <v>42</v>
      </c>
      <c r="W118" s="101" t="str">
        <f>VLOOKUP(M118,'order form'!B:B,1,FALSE)</f>
        <v>A4526109001</v>
      </c>
    </row>
    <row r="119" spans="1:23" s="101" customFormat="1" ht="12.75" x14ac:dyDescent="0.2">
      <c r="A119" s="101" t="str">
        <f t="shared" si="3"/>
        <v>A4526109</v>
      </c>
      <c r="B119" s="101">
        <v>4526003</v>
      </c>
      <c r="C119" s="101" t="s">
        <v>624</v>
      </c>
      <c r="D119" s="336">
        <v>87.5</v>
      </c>
      <c r="E119" s="336">
        <v>175</v>
      </c>
      <c r="I119" s="101" t="str">
        <f>IFERROR(VLOOKUP(B119,GlobalOnly,3,FALSE),C119 &amp;IF(G119="S24"," -NEW",""))</f>
        <v>Endurance 4 Bibshort</v>
      </c>
      <c r="K119" s="101" t="s">
        <v>832</v>
      </c>
      <c r="L119" s="101" t="s">
        <v>794</v>
      </c>
      <c r="M119" s="101" t="str">
        <f t="shared" si="4"/>
        <v>A4526109010</v>
      </c>
      <c r="N119" s="101" t="s">
        <v>13</v>
      </c>
      <c r="O119" s="101">
        <v>4526109</v>
      </c>
      <c r="P119" s="101" t="s">
        <v>595</v>
      </c>
      <c r="Q119" s="337" t="s">
        <v>126</v>
      </c>
      <c r="R119" s="101" t="s">
        <v>27</v>
      </c>
      <c r="U119" s="101" t="s">
        <v>776</v>
      </c>
      <c r="V119" s="101" t="s">
        <v>27</v>
      </c>
      <c r="W119" s="101" t="str">
        <f>VLOOKUP(M119,'order form'!B:B,1,FALSE)</f>
        <v>A4526109010</v>
      </c>
    </row>
    <row r="120" spans="1:23" s="101" customFormat="1" ht="12.75" x14ac:dyDescent="0.2">
      <c r="A120" s="101" t="str">
        <f t="shared" si="3"/>
        <v>A4526109</v>
      </c>
      <c r="B120" s="101">
        <v>4526004</v>
      </c>
      <c r="C120" s="101" t="s">
        <v>625</v>
      </c>
      <c r="D120" s="336">
        <v>77.5</v>
      </c>
      <c r="E120" s="336">
        <v>155</v>
      </c>
      <c r="I120" s="101" t="str">
        <f>IFERROR(VLOOKUP(B120,GlobalOnly,3,FALSE),C120 &amp;IF(G120="S24"," -NEW",""))</f>
        <v>Endurance 4 Short</v>
      </c>
      <c r="K120" s="101" t="s">
        <v>832</v>
      </c>
      <c r="L120" s="101" t="s">
        <v>794</v>
      </c>
      <c r="M120" s="101" t="str">
        <f t="shared" si="4"/>
        <v>A4526109625</v>
      </c>
      <c r="N120" s="101" t="s">
        <v>13</v>
      </c>
      <c r="O120" s="101">
        <v>4526109</v>
      </c>
      <c r="P120" s="101" t="s">
        <v>595</v>
      </c>
      <c r="Q120" s="337" t="s">
        <v>132</v>
      </c>
      <c r="R120" s="101" t="s">
        <v>69</v>
      </c>
      <c r="U120" s="101" t="s">
        <v>776</v>
      </c>
      <c r="V120" s="101" t="s">
        <v>69</v>
      </c>
      <c r="W120" s="101" t="str">
        <f>VLOOKUP(M120,'order form'!B:B,1,FALSE)</f>
        <v>A4526109625</v>
      </c>
    </row>
    <row r="121" spans="1:23" s="101" customFormat="1" ht="12.75" x14ac:dyDescent="0.2">
      <c r="A121" s="101" t="str">
        <f t="shared" si="3"/>
        <v>A4526113</v>
      </c>
      <c r="B121" s="101">
        <v>4526005</v>
      </c>
      <c r="C121" s="101" t="s">
        <v>304</v>
      </c>
      <c r="D121" s="336">
        <v>75</v>
      </c>
      <c r="E121" s="336">
        <v>150</v>
      </c>
      <c r="I121" s="101" t="str">
        <f>IFERROR(VLOOKUP(B121,GlobalOnly,3,FALSE),C121 &amp;IF(G121="S24"," -NEW",""))</f>
        <v>Competizione 2 Kit Bibshort</v>
      </c>
      <c r="K121" s="101" t="s">
        <v>830</v>
      </c>
      <c r="L121" s="101" t="s">
        <v>794</v>
      </c>
      <c r="M121" s="101" t="str">
        <f t="shared" si="4"/>
        <v>A4526113302</v>
      </c>
      <c r="N121" s="101" t="s">
        <v>13</v>
      </c>
      <c r="O121" s="101">
        <v>4526113</v>
      </c>
      <c r="P121" s="101" t="s">
        <v>596</v>
      </c>
      <c r="Q121" s="337" t="s">
        <v>770</v>
      </c>
      <c r="R121" s="101" t="s">
        <v>726</v>
      </c>
      <c r="U121" s="101" t="s">
        <v>776</v>
      </c>
      <c r="V121" s="101" t="s">
        <v>726</v>
      </c>
      <c r="W121" s="101" t="str">
        <f>VLOOKUP(M121,'order form'!B:B,1,FALSE)</f>
        <v>A4526113302</v>
      </c>
    </row>
    <row r="122" spans="1:23" s="101" customFormat="1" ht="12.75" x14ac:dyDescent="0.2">
      <c r="A122" s="101" t="str">
        <f t="shared" si="3"/>
        <v>A4526113</v>
      </c>
      <c r="B122" s="101">
        <v>4526027</v>
      </c>
      <c r="C122" s="101" t="s">
        <v>626</v>
      </c>
      <c r="D122" s="336">
        <v>82.5</v>
      </c>
      <c r="E122" s="336">
        <v>165</v>
      </c>
      <c r="I122" s="101" t="str">
        <f>IFERROR(VLOOKUP(B122,GlobalOnly,3,FALSE),C122 &amp;IF(G122="S24"," -NEW",""))</f>
        <v>Unlimited 2 Cargo Bibshort</v>
      </c>
      <c r="K122" s="101" t="s">
        <v>830</v>
      </c>
      <c r="L122" s="101" t="s">
        <v>794</v>
      </c>
      <c r="M122" s="101" t="str">
        <f t="shared" si="4"/>
        <v>A4526113655</v>
      </c>
      <c r="N122" s="101" t="s">
        <v>13</v>
      </c>
      <c r="O122" s="101">
        <v>4526113</v>
      </c>
      <c r="P122" s="101" t="s">
        <v>596</v>
      </c>
      <c r="Q122" s="337" t="s">
        <v>763</v>
      </c>
      <c r="R122" s="101" t="s">
        <v>683</v>
      </c>
      <c r="U122" s="101" t="s">
        <v>776</v>
      </c>
      <c r="V122" s="101" t="s">
        <v>683</v>
      </c>
      <c r="W122" s="101" t="str">
        <f>VLOOKUP(M122,'order form'!B:B,1,FALSE)</f>
        <v>A4526113655</v>
      </c>
    </row>
    <row r="123" spans="1:23" s="101" customFormat="1" ht="12.75" x14ac:dyDescent="0.2">
      <c r="A123" s="101" t="str">
        <f t="shared" si="3"/>
        <v>A17027</v>
      </c>
      <c r="B123" s="101">
        <v>4526051</v>
      </c>
      <c r="C123" s="101" t="s">
        <v>627</v>
      </c>
      <c r="D123" s="336">
        <v>100</v>
      </c>
      <c r="E123" s="336">
        <v>200</v>
      </c>
      <c r="I123" s="101" t="str">
        <f>IFERROR(VLOOKUP(B123,GlobalOnly,3,FALSE),C123 &amp;IF(G123="S24"," -NEW",""))</f>
        <v>Espresso 2 W DT Bibshort</v>
      </c>
      <c r="K123" s="101" t="s">
        <v>833</v>
      </c>
      <c r="L123" s="101" t="s">
        <v>88</v>
      </c>
      <c r="M123" s="101" t="str">
        <f t="shared" si="4"/>
        <v>A17027001</v>
      </c>
      <c r="N123" s="101" t="s">
        <v>13</v>
      </c>
      <c r="O123" s="101">
        <v>17027</v>
      </c>
      <c r="P123" s="101" t="s">
        <v>40</v>
      </c>
      <c r="Q123" s="337" t="s">
        <v>131</v>
      </c>
      <c r="R123" s="101" t="s">
        <v>42</v>
      </c>
      <c r="S123" s="101" t="s">
        <v>41</v>
      </c>
      <c r="U123" s="101" t="s">
        <v>777</v>
      </c>
      <c r="V123" s="101" t="s">
        <v>42</v>
      </c>
      <c r="W123" s="101" t="str">
        <f>VLOOKUP(M123,'order form'!B:B,1,FALSE)</f>
        <v>A17027001</v>
      </c>
    </row>
    <row r="124" spans="1:23" s="101" customFormat="1" ht="12.75" x14ac:dyDescent="0.2">
      <c r="A124" s="101" t="str">
        <f t="shared" si="3"/>
        <v>A17027</v>
      </c>
      <c r="B124" s="101">
        <v>4526063</v>
      </c>
      <c r="C124" s="101" t="s">
        <v>628</v>
      </c>
      <c r="D124" s="336">
        <v>80</v>
      </c>
      <c r="E124" s="336">
        <v>160</v>
      </c>
      <c r="I124" s="101" t="str">
        <f>IFERROR(VLOOKUP(B124,GlobalOnly,3,FALSE),C124 &amp;IF(G124="S24"," -NEW",""))</f>
        <v>Comfort Travel Short</v>
      </c>
      <c r="K124" s="101" t="s">
        <v>833</v>
      </c>
      <c r="L124" s="101" t="s">
        <v>88</v>
      </c>
      <c r="M124" s="101" t="str">
        <f t="shared" si="4"/>
        <v>A17027010</v>
      </c>
      <c r="N124" s="101" t="s">
        <v>13</v>
      </c>
      <c r="O124" s="101">
        <v>17027</v>
      </c>
      <c r="P124" s="101" t="s">
        <v>40</v>
      </c>
      <c r="Q124" s="337" t="s">
        <v>126</v>
      </c>
      <c r="R124" s="101" t="s">
        <v>27</v>
      </c>
      <c r="S124" s="101" t="s">
        <v>19</v>
      </c>
      <c r="U124" s="101" t="s">
        <v>777</v>
      </c>
      <c r="V124" s="101" t="s">
        <v>27</v>
      </c>
      <c r="W124" s="101" t="str">
        <f>VLOOKUP(M124,'order form'!B:B,1,FALSE)</f>
        <v>A17027010</v>
      </c>
    </row>
    <row r="125" spans="1:23" s="101" customFormat="1" ht="12.75" x14ac:dyDescent="0.2">
      <c r="A125" s="101" t="str">
        <f t="shared" si="3"/>
        <v>A17028</v>
      </c>
      <c r="B125" s="101">
        <v>4526064</v>
      </c>
      <c r="C125" s="101" t="s">
        <v>629</v>
      </c>
      <c r="D125" s="336">
        <v>105</v>
      </c>
      <c r="E125" s="336">
        <v>210</v>
      </c>
      <c r="I125" s="101" t="str">
        <f>IFERROR(VLOOKUP(B125,GlobalOnly,3,FALSE),C125 &amp;IF(G125="S24"," -NEW",""))</f>
        <v>Movement Travel Short</v>
      </c>
      <c r="K125" s="101" t="s">
        <v>833</v>
      </c>
      <c r="L125" s="101" t="s">
        <v>88</v>
      </c>
      <c r="M125" s="101" t="str">
        <f t="shared" si="4"/>
        <v>A17028001</v>
      </c>
      <c r="N125" s="101" t="s">
        <v>13</v>
      </c>
      <c r="O125" s="101">
        <v>17028</v>
      </c>
      <c r="P125" s="101" t="s">
        <v>43</v>
      </c>
      <c r="Q125" s="337" t="s">
        <v>131</v>
      </c>
      <c r="R125" s="101" t="s">
        <v>42</v>
      </c>
      <c r="S125" s="101" t="s">
        <v>41</v>
      </c>
      <c r="U125" s="101" t="s">
        <v>777</v>
      </c>
      <c r="V125" s="101" t="s">
        <v>42</v>
      </c>
      <c r="W125" s="101" t="str">
        <f>VLOOKUP(M125,'order form'!B:B,1,FALSE)</f>
        <v>A17028001</v>
      </c>
    </row>
    <row r="126" spans="1:23" s="101" customFormat="1" ht="12.75" x14ac:dyDescent="0.2">
      <c r="A126" s="101" t="str">
        <f t="shared" si="3"/>
        <v>A17028</v>
      </c>
      <c r="B126" s="101">
        <v>4526112</v>
      </c>
      <c r="C126" s="101" t="s">
        <v>630</v>
      </c>
      <c r="D126" s="336">
        <v>90</v>
      </c>
      <c r="E126" s="336">
        <v>180</v>
      </c>
      <c r="I126" s="101" t="str">
        <f>IFERROR(VLOOKUP(B126,GlobalOnly,3,FALSE),C126 &amp;IF(G126="S24"," -NEW",""))</f>
        <v>Espresso 2 W Short</v>
      </c>
      <c r="K126" s="101" t="s">
        <v>833</v>
      </c>
      <c r="L126" s="101" t="s">
        <v>88</v>
      </c>
      <c r="M126" s="101" t="str">
        <f t="shared" si="4"/>
        <v>A17028010</v>
      </c>
      <c r="N126" s="101" t="s">
        <v>13</v>
      </c>
      <c r="O126" s="101">
        <v>17028</v>
      </c>
      <c r="P126" s="101" t="s">
        <v>43</v>
      </c>
      <c r="Q126" s="337" t="s">
        <v>126</v>
      </c>
      <c r="R126" s="101" t="s">
        <v>27</v>
      </c>
      <c r="S126" s="101" t="s">
        <v>19</v>
      </c>
      <c r="U126" s="101" t="s">
        <v>777</v>
      </c>
      <c r="V126" s="101" t="s">
        <v>27</v>
      </c>
      <c r="W126" s="101" t="str">
        <f>VLOOKUP(M126,'order form'!B:B,1,FALSE)</f>
        <v>A17028010</v>
      </c>
    </row>
    <row r="127" spans="1:23" s="101" customFormat="1" ht="12.75" x14ac:dyDescent="0.2">
      <c r="A127" s="101" t="str">
        <f t="shared" si="3"/>
        <v>A18550</v>
      </c>
      <c r="B127" s="101">
        <v>4525077</v>
      </c>
      <c r="C127" s="101" t="s">
        <v>316</v>
      </c>
      <c r="D127" s="336">
        <v>185</v>
      </c>
      <c r="E127" s="336">
        <v>370</v>
      </c>
      <c r="I127" s="101" t="str">
        <f>IFERROR(VLOOKUP(B127,GlobalOnly,3,FALSE),C127 &amp;IF(G127="S24"," -NEW",""))</f>
        <v>Sanremo S Speed Suit</v>
      </c>
      <c r="K127" s="101" t="s">
        <v>830</v>
      </c>
      <c r="L127" s="101" t="s">
        <v>794</v>
      </c>
      <c r="M127" s="101" t="str">
        <f t="shared" si="4"/>
        <v>A18550001</v>
      </c>
      <c r="N127" s="101" t="s">
        <v>13</v>
      </c>
      <c r="O127" s="101">
        <v>18550</v>
      </c>
      <c r="P127" s="101" t="s">
        <v>44</v>
      </c>
      <c r="Q127" s="337" t="s">
        <v>131</v>
      </c>
      <c r="R127" s="101" t="s">
        <v>42</v>
      </c>
      <c r="S127" s="101" t="s">
        <v>15</v>
      </c>
      <c r="U127" s="101" t="s">
        <v>777</v>
      </c>
      <c r="V127" s="101" t="s">
        <v>42</v>
      </c>
      <c r="W127" s="101" t="str">
        <f>VLOOKUP(M127,'order form'!B:B,1,FALSE)</f>
        <v>A18550001</v>
      </c>
    </row>
    <row r="128" spans="1:23" s="101" customFormat="1" ht="12.75" x14ac:dyDescent="0.2">
      <c r="A128" s="101" t="str">
        <f t="shared" si="3"/>
        <v>A18550</v>
      </c>
      <c r="B128" s="101">
        <v>4526006</v>
      </c>
      <c r="C128" s="101" t="s">
        <v>631</v>
      </c>
      <c r="D128" s="336">
        <v>165</v>
      </c>
      <c r="E128" s="336">
        <v>330</v>
      </c>
      <c r="I128" s="101" t="str">
        <f>IFERROR(VLOOKUP(B128,GlobalOnly,3,FALSE),C128 &amp;IF(G128="S24"," -NEW",""))</f>
        <v>Saturday Morning Skinsuit</v>
      </c>
      <c r="K128" s="101" t="s">
        <v>830</v>
      </c>
      <c r="L128" s="101" t="s">
        <v>794</v>
      </c>
      <c r="M128" s="101" t="str">
        <f t="shared" si="4"/>
        <v>A18550010</v>
      </c>
      <c r="N128" s="101" t="s">
        <v>13</v>
      </c>
      <c r="O128" s="101">
        <v>18550</v>
      </c>
      <c r="P128" s="101" t="s">
        <v>44</v>
      </c>
      <c r="Q128" s="337" t="s">
        <v>126</v>
      </c>
      <c r="R128" s="101" t="s">
        <v>27</v>
      </c>
      <c r="S128" s="101" t="s">
        <v>15</v>
      </c>
      <c r="U128" s="101" t="s">
        <v>777</v>
      </c>
      <c r="V128" s="101" t="s">
        <v>27</v>
      </c>
      <c r="W128" s="101" t="str">
        <f>VLOOKUP(M128,'order form'!B:B,1,FALSE)</f>
        <v>A18550010</v>
      </c>
    </row>
    <row r="129" spans="1:23" s="101" customFormat="1" ht="12.75" x14ac:dyDescent="0.2">
      <c r="A129" s="101" t="str">
        <f t="shared" ref="A129:A179" si="5">N129&amp;O129</f>
        <v>A20030</v>
      </c>
      <c r="B129" s="101">
        <v>4526007</v>
      </c>
      <c r="C129" s="101" t="s">
        <v>632</v>
      </c>
      <c r="D129" s="336">
        <v>175</v>
      </c>
      <c r="E129" s="336">
        <v>350</v>
      </c>
      <c r="I129" s="101" t="str">
        <f>IFERROR(VLOOKUP(B129,GlobalOnly,3,FALSE),C129 &amp;IF(G129="S24"," -NEW",""))</f>
        <v>Body Paint V TT Speedsuit</v>
      </c>
      <c r="K129" s="101" t="s">
        <v>834</v>
      </c>
      <c r="L129" s="101" t="s">
        <v>88</v>
      </c>
      <c r="M129" s="101" t="str">
        <f t="shared" si="4"/>
        <v>A20030870</v>
      </c>
      <c r="N129" s="101" t="s">
        <v>13</v>
      </c>
      <c r="O129" s="101">
        <v>20030</v>
      </c>
      <c r="P129" s="101" t="s">
        <v>45</v>
      </c>
      <c r="Q129" s="337" t="s">
        <v>120</v>
      </c>
      <c r="R129" s="101" t="s">
        <v>22</v>
      </c>
      <c r="S129" s="101" t="s">
        <v>46</v>
      </c>
      <c r="U129" s="101" t="s">
        <v>777</v>
      </c>
      <c r="V129" s="101" t="s">
        <v>22</v>
      </c>
      <c r="W129" s="101" t="str">
        <f>VLOOKUP(M129,'order form'!B:B,1,FALSE)</f>
        <v>A20030870</v>
      </c>
    </row>
    <row r="130" spans="1:23" s="101" customFormat="1" ht="12.75" x14ac:dyDescent="0.2">
      <c r="A130" s="101" t="str">
        <f t="shared" si="5"/>
        <v>A20031</v>
      </c>
      <c r="B130" s="101">
        <v>4526024</v>
      </c>
      <c r="C130" s="101" t="s">
        <v>633</v>
      </c>
      <c r="D130" s="336">
        <v>210</v>
      </c>
      <c r="E130" s="336">
        <v>420</v>
      </c>
      <c r="I130" s="101" t="str">
        <f>IFERROR(VLOOKUP(B130,GlobalOnly,3,FALSE),C130 &amp;IF(G130="S24"," -NEW",""))</f>
        <v>Unlimited Speedsuit</v>
      </c>
      <c r="K130" s="101" t="s">
        <v>833</v>
      </c>
      <c r="L130" s="101" t="s">
        <v>88</v>
      </c>
      <c r="M130" s="101" t="str">
        <f t="shared" si="4"/>
        <v>A20031001</v>
      </c>
      <c r="N130" s="101" t="s">
        <v>13</v>
      </c>
      <c r="O130" s="101">
        <v>20031</v>
      </c>
      <c r="P130" s="101" t="s">
        <v>47</v>
      </c>
      <c r="Q130" s="337" t="s">
        <v>131</v>
      </c>
      <c r="R130" s="101" t="s">
        <v>42</v>
      </c>
      <c r="S130" s="101" t="s">
        <v>46</v>
      </c>
      <c r="U130" s="101" t="s">
        <v>777</v>
      </c>
      <c r="V130" s="101" t="s">
        <v>42</v>
      </c>
      <c r="W130" s="101" t="str">
        <f>VLOOKUP(M130,'order form'!B:B,1,FALSE)</f>
        <v>A20031001</v>
      </c>
    </row>
    <row r="131" spans="1:23" s="101" customFormat="1" ht="12.75" x14ac:dyDescent="0.2">
      <c r="A131" s="101" t="str">
        <f t="shared" si="5"/>
        <v>A20575</v>
      </c>
      <c r="B131" s="101">
        <v>4526068</v>
      </c>
      <c r="C131" s="101" t="s">
        <v>634</v>
      </c>
      <c r="D131" s="336">
        <v>140</v>
      </c>
      <c r="E131" s="336">
        <v>280</v>
      </c>
      <c r="I131" s="101" t="str">
        <f>IFERROR(VLOOKUP(B131,GlobalOnly,3,FALSE),C131 &amp;IF(G131="S24"," -NEW",""))</f>
        <v>Movement Suit</v>
      </c>
      <c r="K131" s="101" t="s">
        <v>833</v>
      </c>
      <c r="L131" s="101" t="s">
        <v>88</v>
      </c>
      <c r="M131" s="101" t="str">
        <f t="shared" si="4"/>
        <v>A20575001</v>
      </c>
      <c r="N131" s="101" t="s">
        <v>13</v>
      </c>
      <c r="O131" s="101">
        <v>20575</v>
      </c>
      <c r="P131" s="101" t="s">
        <v>49</v>
      </c>
      <c r="Q131" s="337" t="s">
        <v>131</v>
      </c>
      <c r="R131" s="101" t="s">
        <v>42</v>
      </c>
      <c r="S131" s="101" t="s">
        <v>48</v>
      </c>
      <c r="U131" s="101" t="s">
        <v>777</v>
      </c>
      <c r="V131" s="101" t="s">
        <v>42</v>
      </c>
      <c r="W131" s="101" t="str">
        <f>VLOOKUP(M131,'order form'!B:B,1,FALSE)</f>
        <v>A20575001</v>
      </c>
    </row>
    <row r="132" spans="1:23" s="101" customFormat="1" ht="12.75" x14ac:dyDescent="0.2">
      <c r="A132" s="101" t="str">
        <f t="shared" si="5"/>
        <v>A20575</v>
      </c>
      <c r="B132" s="101">
        <v>20524</v>
      </c>
      <c r="C132" s="101" t="s">
        <v>89</v>
      </c>
      <c r="D132" s="336">
        <v>75</v>
      </c>
      <c r="E132" s="336">
        <v>150</v>
      </c>
      <c r="F132" s="101" t="s">
        <v>14</v>
      </c>
      <c r="G132" s="101" t="s">
        <v>48</v>
      </c>
      <c r="I132" s="101" t="str">
        <f>IFERROR(VLOOKUP(B132,GlobalOnly,3,FALSE),C132 &amp;IF(G132="S24"," -NEW",""))</f>
        <v>Entrata Bibtight</v>
      </c>
      <c r="K132" s="101" t="s">
        <v>833</v>
      </c>
      <c r="L132" s="101" t="s">
        <v>88</v>
      </c>
      <c r="M132" s="101" t="str">
        <f t="shared" si="4"/>
        <v>A20575010</v>
      </c>
      <c r="N132" s="101" t="s">
        <v>13</v>
      </c>
      <c r="O132" s="101">
        <v>20575</v>
      </c>
      <c r="P132" s="101" t="s">
        <v>49</v>
      </c>
      <c r="Q132" s="337" t="s">
        <v>126</v>
      </c>
      <c r="R132" s="101" t="s">
        <v>27</v>
      </c>
      <c r="S132" s="101" t="s">
        <v>17</v>
      </c>
      <c r="U132" s="101" t="s">
        <v>777</v>
      </c>
      <c r="V132" s="101" t="s">
        <v>27</v>
      </c>
      <c r="W132" s="101" t="str">
        <f>VLOOKUP(M132,'order form'!B:B,1,FALSE)</f>
        <v>A20575010</v>
      </c>
    </row>
    <row r="133" spans="1:23" s="101" customFormat="1" ht="12.75" x14ac:dyDescent="0.2">
      <c r="A133" s="101" t="str">
        <f t="shared" si="5"/>
        <v>A4523022</v>
      </c>
      <c r="B133" s="101">
        <v>4523567</v>
      </c>
      <c r="C133" s="101" t="s">
        <v>635</v>
      </c>
      <c r="D133" s="336">
        <v>75</v>
      </c>
      <c r="E133" s="336">
        <v>150</v>
      </c>
      <c r="I133" s="101" t="str">
        <f>IFERROR(VLOOKUP(B133,GlobalOnly,3,FALSE),C133 &amp;IF(G133="S24"," -NEW",""))</f>
        <v>Entrata W Bibtight</v>
      </c>
      <c r="K133" s="101" t="s">
        <v>834</v>
      </c>
      <c r="L133" s="101" t="s">
        <v>88</v>
      </c>
      <c r="M133" s="101" t="str">
        <f t="shared" si="4"/>
        <v>A4523022001</v>
      </c>
      <c r="N133" s="101" t="s">
        <v>13</v>
      </c>
      <c r="O133" s="101">
        <v>4523022</v>
      </c>
      <c r="P133" s="101" t="s">
        <v>50</v>
      </c>
      <c r="Q133" s="337" t="s">
        <v>131</v>
      </c>
      <c r="R133" s="101" t="s">
        <v>42</v>
      </c>
      <c r="U133" s="101" t="s">
        <v>777</v>
      </c>
      <c r="V133" s="101" t="s">
        <v>42</v>
      </c>
      <c r="W133" s="101" t="str">
        <f>VLOOKUP(M133,'order form'!B:B,1,FALSE)</f>
        <v>A4523022001</v>
      </c>
    </row>
    <row r="134" spans="1:23" s="101" customFormat="1" ht="12.75" x14ac:dyDescent="0.2">
      <c r="A134" s="101" t="str">
        <f t="shared" si="5"/>
        <v>A4523022</v>
      </c>
      <c r="B134" s="101">
        <v>4524514</v>
      </c>
      <c r="C134" s="101" t="s">
        <v>317</v>
      </c>
      <c r="D134" s="336">
        <v>100</v>
      </c>
      <c r="E134" s="336">
        <v>200</v>
      </c>
      <c r="I134" s="101" t="str">
        <f>IFERROR(VLOOKUP(B134,GlobalOnly,3,FALSE),C134 &amp;IF(G134="S24"," -NEW",""))</f>
        <v>Espresso Bibtight</v>
      </c>
      <c r="K134" s="101" t="s">
        <v>834</v>
      </c>
      <c r="L134" s="101" t="s">
        <v>88</v>
      </c>
      <c r="M134" s="101" t="str">
        <f t="shared" si="4"/>
        <v>A4523022010</v>
      </c>
      <c r="N134" s="101" t="s">
        <v>13</v>
      </c>
      <c r="O134" s="101">
        <v>4523022</v>
      </c>
      <c r="P134" s="101" t="s">
        <v>50</v>
      </c>
      <c r="Q134" s="337" t="s">
        <v>126</v>
      </c>
      <c r="R134" s="101" t="s">
        <v>27</v>
      </c>
      <c r="S134" s="101" t="s">
        <v>17</v>
      </c>
      <c r="U134" s="101" t="s">
        <v>777</v>
      </c>
      <c r="V134" s="101" t="s">
        <v>27</v>
      </c>
      <c r="W134" s="101" t="str">
        <f>VLOOKUP(M134,'order form'!B:B,1,FALSE)</f>
        <v>A4523022010</v>
      </c>
    </row>
    <row r="135" spans="1:23" s="101" customFormat="1" ht="12.75" x14ac:dyDescent="0.2">
      <c r="A135" s="101" t="str">
        <f t="shared" si="5"/>
        <v>A4523022</v>
      </c>
      <c r="B135" s="101">
        <v>4524546</v>
      </c>
      <c r="C135" s="101" t="s">
        <v>636</v>
      </c>
      <c r="D135" s="336">
        <v>100</v>
      </c>
      <c r="E135" s="336">
        <v>200</v>
      </c>
      <c r="I135" s="101" t="str">
        <f>IFERROR(VLOOKUP(B135,GlobalOnly,3,FALSE),C135 &amp;IF(G135="S24"," -NEW",""))</f>
        <v>Espresso W DT Bibtight</v>
      </c>
      <c r="K135" s="101" t="s">
        <v>834</v>
      </c>
      <c r="L135" s="101" t="s">
        <v>88</v>
      </c>
      <c r="M135" s="101" t="str">
        <f t="shared" si="4"/>
        <v>A4523022424</v>
      </c>
      <c r="N135" s="101" t="s">
        <v>13</v>
      </c>
      <c r="O135" s="101">
        <v>4523022</v>
      </c>
      <c r="P135" s="101" t="s">
        <v>50</v>
      </c>
      <c r="Q135" s="337" t="s">
        <v>119</v>
      </c>
      <c r="R135" s="101" t="s">
        <v>21</v>
      </c>
      <c r="S135" s="101" t="s">
        <v>17</v>
      </c>
      <c r="U135" s="101" t="s">
        <v>777</v>
      </c>
      <c r="V135" s="101" t="s">
        <v>21</v>
      </c>
      <c r="W135" s="101" t="str">
        <f>VLOOKUP(M135,'order form'!B:B,1,FALSE)</f>
        <v>A4523022424</v>
      </c>
    </row>
    <row r="136" spans="1:23" s="101" customFormat="1" ht="12.75" x14ac:dyDescent="0.2">
      <c r="A136" s="101" t="str">
        <f t="shared" si="5"/>
        <v>A4523022</v>
      </c>
      <c r="B136" s="101">
        <v>4525514</v>
      </c>
      <c r="C136" s="101" t="s">
        <v>637</v>
      </c>
      <c r="D136" s="336">
        <v>85</v>
      </c>
      <c r="E136" s="336">
        <v>170</v>
      </c>
      <c r="I136" s="101" t="str">
        <f>IFERROR(VLOOKUP(B136,GlobalOnly,3,FALSE),C136 &amp;IF(G136="S24"," -NEW",""))</f>
        <v>Competizione Bibtight</v>
      </c>
      <c r="K136" s="101" t="s">
        <v>834</v>
      </c>
      <c r="L136" s="101" t="s">
        <v>88</v>
      </c>
      <c r="M136" s="101" t="str">
        <f t="shared" si="4"/>
        <v>A4523022625</v>
      </c>
      <c r="N136" s="101" t="s">
        <v>13</v>
      </c>
      <c r="O136" s="101">
        <v>4523022</v>
      </c>
      <c r="P136" s="101" t="s">
        <v>50</v>
      </c>
      <c r="Q136" s="337" t="s">
        <v>132</v>
      </c>
      <c r="R136" s="101" t="s">
        <v>69</v>
      </c>
      <c r="U136" s="101" t="s">
        <v>777</v>
      </c>
      <c r="V136" s="101" t="s">
        <v>69</v>
      </c>
      <c r="W136" s="101" t="str">
        <f>VLOOKUP(M136,'order form'!B:B,1,FALSE)</f>
        <v>A4523022625</v>
      </c>
    </row>
    <row r="137" spans="1:23" s="101" customFormat="1" ht="12.75" x14ac:dyDescent="0.2">
      <c r="A137" s="101" t="str">
        <f t="shared" si="5"/>
        <v>A4523023</v>
      </c>
      <c r="B137" s="101">
        <v>20583</v>
      </c>
      <c r="C137" s="101" t="s">
        <v>92</v>
      </c>
      <c r="D137" s="336">
        <v>25</v>
      </c>
      <c r="E137" s="336">
        <v>50</v>
      </c>
      <c r="G137" s="101" t="s">
        <v>48</v>
      </c>
      <c r="I137" s="101" t="str">
        <f>IFERROR(VLOOKUP(B137,GlobalOnly,3,FALSE),C137 &amp;IF(G137="S24"," -NEW",""))</f>
        <v>Pro Seamless Leg Warmer</v>
      </c>
      <c r="K137" s="101" t="s">
        <v>834</v>
      </c>
      <c r="L137" s="101" t="s">
        <v>88</v>
      </c>
      <c r="M137" s="101" t="str">
        <f t="shared" si="4"/>
        <v>A4523023001</v>
      </c>
      <c r="N137" s="101" t="s">
        <v>13</v>
      </c>
      <c r="O137" s="101">
        <v>4523023</v>
      </c>
      <c r="P137" s="101" t="s">
        <v>51</v>
      </c>
      <c r="Q137" s="337" t="s">
        <v>131</v>
      </c>
      <c r="R137" s="101" t="s">
        <v>42</v>
      </c>
      <c r="U137" s="101" t="s">
        <v>777</v>
      </c>
      <c r="V137" s="101" t="s">
        <v>42</v>
      </c>
      <c r="W137" s="101" t="str">
        <f>VLOOKUP(M137,'order form'!B:B,1,FALSE)</f>
        <v>A4523023001</v>
      </c>
    </row>
    <row r="138" spans="1:23" s="101" customFormat="1" ht="12.75" x14ac:dyDescent="0.2">
      <c r="A138" s="101" t="str">
        <f t="shared" si="5"/>
        <v>A4523023</v>
      </c>
      <c r="B138" s="101">
        <v>4525081</v>
      </c>
      <c r="C138" s="101" t="s">
        <v>318</v>
      </c>
      <c r="D138" s="336">
        <v>35</v>
      </c>
      <c r="E138" s="336">
        <v>70</v>
      </c>
      <c r="I138" s="101" t="str">
        <f>IFERROR(VLOOKUP(B138,GlobalOnly,3,FALSE),C138 &amp;IF(G138="S24"," -NEW",""))</f>
        <v>Espresso Legwarmer</v>
      </c>
      <c r="K138" s="101" t="s">
        <v>834</v>
      </c>
      <c r="L138" s="101" t="s">
        <v>88</v>
      </c>
      <c r="M138" s="101" t="str">
        <f t="shared" si="4"/>
        <v>A4523023010</v>
      </c>
      <c r="N138" s="101" t="s">
        <v>13</v>
      </c>
      <c r="O138" s="101">
        <v>4523023</v>
      </c>
      <c r="P138" s="101" t="s">
        <v>51</v>
      </c>
      <c r="Q138" s="337" t="s">
        <v>126</v>
      </c>
      <c r="R138" s="101" t="s">
        <v>27</v>
      </c>
      <c r="S138" s="101" t="s">
        <v>17</v>
      </c>
      <c r="U138" s="101" t="s">
        <v>777</v>
      </c>
      <c r="V138" s="101" t="s">
        <v>27</v>
      </c>
      <c r="W138" s="101" t="str">
        <f>VLOOKUP(M138,'order form'!B:B,1,FALSE)</f>
        <v>A4523023010</v>
      </c>
    </row>
    <row r="139" spans="1:23" s="101" customFormat="1" ht="12.75" x14ac:dyDescent="0.2">
      <c r="A139" s="101" t="str">
        <f t="shared" si="5"/>
        <v>A4523023</v>
      </c>
      <c r="B139" s="101">
        <v>4526038</v>
      </c>
      <c r="C139" s="101" t="s">
        <v>638</v>
      </c>
      <c r="D139" s="336">
        <v>35</v>
      </c>
      <c r="E139" s="336">
        <v>70</v>
      </c>
      <c r="I139" s="101" t="str">
        <f>IFERROR(VLOOKUP(B139,GlobalOnly,3,FALSE),C139 &amp;IF(G139="S24"," -NEW",""))</f>
        <v>UPF 50 + Light Leg 3 Sleeves</v>
      </c>
      <c r="K139" s="101" t="s">
        <v>834</v>
      </c>
      <c r="L139" s="101" t="s">
        <v>88</v>
      </c>
      <c r="M139" s="101" t="str">
        <f t="shared" si="4"/>
        <v>A4523023424</v>
      </c>
      <c r="N139" s="101" t="s">
        <v>13</v>
      </c>
      <c r="O139" s="101">
        <v>4523023</v>
      </c>
      <c r="P139" s="101" t="s">
        <v>51</v>
      </c>
      <c r="Q139" s="337" t="s">
        <v>119</v>
      </c>
      <c r="R139" s="101" t="s">
        <v>21</v>
      </c>
      <c r="S139" s="101" t="s">
        <v>17</v>
      </c>
      <c r="U139" s="101" t="s">
        <v>777</v>
      </c>
      <c r="V139" s="101" t="s">
        <v>21</v>
      </c>
      <c r="W139" s="101" t="str">
        <f>VLOOKUP(M139,'order form'!B:B,1,FALSE)</f>
        <v>A4523023424</v>
      </c>
    </row>
    <row r="140" spans="1:23" s="101" customFormat="1" ht="12.75" x14ac:dyDescent="0.2">
      <c r="A140" s="101" t="str">
        <f t="shared" si="5"/>
        <v>A4523023</v>
      </c>
      <c r="B140" s="101">
        <v>4521541</v>
      </c>
      <c r="C140" s="101" t="s">
        <v>94</v>
      </c>
      <c r="D140" s="336">
        <v>17.5</v>
      </c>
      <c r="E140" s="336">
        <v>35</v>
      </c>
      <c r="G140" s="101" t="s">
        <v>23</v>
      </c>
      <c r="I140" s="101" t="str">
        <f>IFERROR(VLOOKUP(B140,GlobalOnly,3,FALSE),C140 &amp;IF(G140="S24"," -NEW",""))</f>
        <v>Pro Seamless 2 Arm Warmer</v>
      </c>
      <c r="K140" s="101" t="s">
        <v>834</v>
      </c>
      <c r="L140" s="101" t="s">
        <v>88</v>
      </c>
      <c r="M140" s="101" t="str">
        <f t="shared" si="4"/>
        <v>A4523023625</v>
      </c>
      <c r="N140" s="101" t="s">
        <v>13</v>
      </c>
      <c r="O140" s="101">
        <v>4523023</v>
      </c>
      <c r="P140" s="101" t="s">
        <v>51</v>
      </c>
      <c r="Q140" s="337" t="s">
        <v>132</v>
      </c>
      <c r="R140" s="101" t="s">
        <v>69</v>
      </c>
      <c r="U140" s="101" t="s">
        <v>777</v>
      </c>
      <c r="V140" s="101" t="s">
        <v>69</v>
      </c>
      <c r="W140" s="101" t="str">
        <f>VLOOKUP(M140,'order form'!B:B,1,FALSE)</f>
        <v>A4523023625</v>
      </c>
    </row>
    <row r="141" spans="1:23" s="101" customFormat="1" ht="12.75" x14ac:dyDescent="0.2">
      <c r="A141" s="101" t="str">
        <f t="shared" si="5"/>
        <v>A4524075</v>
      </c>
      <c r="B141" s="101">
        <v>4525080</v>
      </c>
      <c r="C141" s="101" t="s">
        <v>319</v>
      </c>
      <c r="D141" s="336">
        <v>30</v>
      </c>
      <c r="E141" s="336">
        <v>60</v>
      </c>
      <c r="I141" s="101" t="str">
        <f>IFERROR(VLOOKUP(B141,GlobalOnly,3,FALSE),C141 &amp;IF(G141="S24"," -NEW",""))</f>
        <v>Espresso Armwarmer</v>
      </c>
      <c r="K141" s="101" t="s">
        <v>830</v>
      </c>
      <c r="L141" s="101" t="s">
        <v>794</v>
      </c>
      <c r="M141" s="101" t="str">
        <f t="shared" si="4"/>
        <v>A4524075001</v>
      </c>
      <c r="N141" s="101" t="s">
        <v>13</v>
      </c>
      <c r="O141" s="101">
        <v>4524075</v>
      </c>
      <c r="P141" s="101" t="s">
        <v>53</v>
      </c>
      <c r="Q141" s="337" t="s">
        <v>131</v>
      </c>
      <c r="R141" s="101" t="s">
        <v>42</v>
      </c>
      <c r="U141" s="101" t="s">
        <v>777</v>
      </c>
      <c r="V141" s="101" t="s">
        <v>42</v>
      </c>
      <c r="W141" s="101" t="str">
        <f>VLOOKUP(M141,'order form'!B:B,1,FALSE)</f>
        <v>A4524075001</v>
      </c>
    </row>
    <row r="142" spans="1:23" s="101" customFormat="1" ht="12.75" x14ac:dyDescent="0.2">
      <c r="A142" s="101" t="str">
        <f t="shared" si="5"/>
        <v>A4524075</v>
      </c>
      <c r="B142" s="101">
        <v>4526037</v>
      </c>
      <c r="C142" s="101" t="s">
        <v>639</v>
      </c>
      <c r="D142" s="336">
        <v>25</v>
      </c>
      <c r="E142" s="336">
        <v>50</v>
      </c>
      <c r="I142" s="101" t="str">
        <f>IFERROR(VLOOKUP(B142,GlobalOnly,3,FALSE),C142 &amp;IF(G142="S24"," -NEW",""))</f>
        <v>UPF 50 + Light Arm 3 Sleeves</v>
      </c>
      <c r="K142" s="101" t="s">
        <v>830</v>
      </c>
      <c r="L142" s="101" t="s">
        <v>794</v>
      </c>
      <c r="M142" s="101" t="str">
        <f t="shared" si="4"/>
        <v>A4524075010</v>
      </c>
      <c r="N142" s="101" t="s">
        <v>13</v>
      </c>
      <c r="O142" s="101">
        <v>4524075</v>
      </c>
      <c r="P142" s="101" t="s">
        <v>53</v>
      </c>
      <c r="Q142" s="337" t="s">
        <v>126</v>
      </c>
      <c r="R142" s="101" t="s">
        <v>27</v>
      </c>
      <c r="U142" s="101" t="s">
        <v>777</v>
      </c>
      <c r="V142" s="101" t="s">
        <v>27</v>
      </c>
      <c r="W142" s="101" t="str">
        <f>VLOOKUP(M142,'order form'!B:B,1,FALSE)</f>
        <v>A4524075010</v>
      </c>
    </row>
    <row r="143" spans="1:23" s="101" customFormat="1" ht="12.75" x14ac:dyDescent="0.2">
      <c r="A143" s="101" t="str">
        <f t="shared" si="5"/>
        <v>A4524075</v>
      </c>
      <c r="B143" s="101">
        <v>20584</v>
      </c>
      <c r="C143" s="101" t="s">
        <v>96</v>
      </c>
      <c r="D143" s="336">
        <v>20</v>
      </c>
      <c r="E143" s="336">
        <v>40</v>
      </c>
      <c r="G143" s="101" t="s">
        <v>48</v>
      </c>
      <c r="I143" s="101" t="str">
        <f>IFERROR(VLOOKUP(B143,GlobalOnly,3,FALSE),C143 &amp;IF(G143="S24"," -NEW",""))</f>
        <v>Pro Seamless Knee Warmer</v>
      </c>
      <c r="K143" s="101" t="s">
        <v>830</v>
      </c>
      <c r="L143" s="101" t="s">
        <v>794</v>
      </c>
      <c r="M143" s="101" t="str">
        <f t="shared" si="4"/>
        <v>A4524075538</v>
      </c>
      <c r="N143" s="101" t="s">
        <v>13</v>
      </c>
      <c r="O143" s="101">
        <v>4524075</v>
      </c>
      <c r="P143" s="101" t="s">
        <v>53</v>
      </c>
      <c r="Q143" s="337" t="s">
        <v>127</v>
      </c>
      <c r="R143" s="101" t="s">
        <v>29</v>
      </c>
      <c r="U143" s="101" t="s">
        <v>777</v>
      </c>
      <c r="V143" s="101" t="s">
        <v>29</v>
      </c>
      <c r="W143" s="101" t="str">
        <f>VLOOKUP(M143,'order form'!B:B,1,FALSE)</f>
        <v>A4524075538</v>
      </c>
    </row>
    <row r="144" spans="1:23" s="101" customFormat="1" ht="12.75" x14ac:dyDescent="0.2">
      <c r="A144" s="101" t="str">
        <f t="shared" si="5"/>
        <v>A4524076</v>
      </c>
      <c r="B144" s="101">
        <v>4526039</v>
      </c>
      <c r="C144" s="101" t="s">
        <v>640</v>
      </c>
      <c r="D144" s="336">
        <v>30</v>
      </c>
      <c r="E144" s="336">
        <v>60</v>
      </c>
      <c r="I144" s="101" t="str">
        <f>IFERROR(VLOOKUP(B144,GlobalOnly,3,FALSE),C144 &amp;IF(G144="S24"," -NEW",""))</f>
        <v>UPF 50 + Light Knee 3 Sleeves</v>
      </c>
      <c r="K144" s="101" t="s">
        <v>830</v>
      </c>
      <c r="L144" s="101" t="s">
        <v>794</v>
      </c>
      <c r="M144" s="101" t="str">
        <f t="shared" si="4"/>
        <v>A4524076001</v>
      </c>
      <c r="N144" s="101" t="s">
        <v>13</v>
      </c>
      <c r="O144" s="101">
        <v>4524076</v>
      </c>
      <c r="P144" s="101" t="s">
        <v>54</v>
      </c>
      <c r="Q144" s="337" t="s">
        <v>131</v>
      </c>
      <c r="R144" s="101" t="s">
        <v>42</v>
      </c>
      <c r="U144" s="101" t="s">
        <v>777</v>
      </c>
      <c r="V144" s="101" t="s">
        <v>42</v>
      </c>
      <c r="W144" s="101" t="str">
        <f>VLOOKUP(M144,'order form'!B:B,1,FALSE)</f>
        <v>A4524076001</v>
      </c>
    </row>
    <row r="145" spans="1:23" s="101" customFormat="1" ht="12.75" x14ac:dyDescent="0.2">
      <c r="A145" s="101" t="str">
        <f t="shared" si="5"/>
        <v>A4524076</v>
      </c>
      <c r="B145" s="101">
        <v>16062</v>
      </c>
      <c r="C145" s="101" t="s">
        <v>98</v>
      </c>
      <c r="D145" s="336">
        <v>8.5</v>
      </c>
      <c r="E145" s="336">
        <v>17</v>
      </c>
      <c r="G145" s="101" t="s">
        <v>63</v>
      </c>
      <c r="I145" s="101" t="str">
        <f>IFERROR(VLOOKUP(B145,GlobalOnly,3,FALSE),C145 &amp;IF(G145="S24"," -NEW",""))</f>
        <v>Invisibile Sock</v>
      </c>
      <c r="K145" s="101" t="s">
        <v>830</v>
      </c>
      <c r="L145" s="101" t="s">
        <v>794</v>
      </c>
      <c r="M145" s="101" t="str">
        <f t="shared" si="4"/>
        <v>A4524076010</v>
      </c>
      <c r="N145" s="101" t="s">
        <v>13</v>
      </c>
      <c r="O145" s="101">
        <v>4524076</v>
      </c>
      <c r="P145" s="101" t="s">
        <v>54</v>
      </c>
      <c r="Q145" s="337" t="s">
        <v>126</v>
      </c>
      <c r="R145" s="101" t="s">
        <v>27</v>
      </c>
      <c r="U145" s="101" t="s">
        <v>777</v>
      </c>
      <c r="V145" s="101" t="s">
        <v>27</v>
      </c>
      <c r="W145" s="101" t="str">
        <f>VLOOKUP(M145,'order form'!B:B,1,FALSE)</f>
        <v>A4524076010</v>
      </c>
    </row>
    <row r="146" spans="1:23" s="101" customFormat="1" ht="12.75" x14ac:dyDescent="0.2">
      <c r="A146" s="101" t="str">
        <f t="shared" si="5"/>
        <v>A4524076</v>
      </c>
      <c r="B146" s="101">
        <v>4523091</v>
      </c>
      <c r="C146" s="101" t="s">
        <v>99</v>
      </c>
      <c r="D146" s="336">
        <v>8.5</v>
      </c>
      <c r="E146" s="336">
        <v>17</v>
      </c>
      <c r="G146" s="101" t="s">
        <v>17</v>
      </c>
      <c r="I146" s="101" t="str">
        <f>IFERROR(VLOOKUP(B146,GlobalOnly,3,FALSE),C146 &amp;IF(G146="S24"," -NEW",""))</f>
        <v>Lowboy 2 Sock</v>
      </c>
      <c r="K146" s="101" t="s">
        <v>830</v>
      </c>
      <c r="L146" s="101" t="s">
        <v>794</v>
      </c>
      <c r="M146" s="101" t="str">
        <f t="shared" si="4"/>
        <v>A4524076538</v>
      </c>
      <c r="N146" s="101" t="s">
        <v>13</v>
      </c>
      <c r="O146" s="101">
        <v>4524076</v>
      </c>
      <c r="P146" s="101" t="s">
        <v>54</v>
      </c>
      <c r="Q146" s="337" t="s">
        <v>127</v>
      </c>
      <c r="R146" s="101" t="s">
        <v>29</v>
      </c>
      <c r="U146" s="101" t="s">
        <v>777</v>
      </c>
      <c r="V146" s="101" t="s">
        <v>29</v>
      </c>
      <c r="W146" s="101" t="str">
        <f>VLOOKUP(M146,'order form'!B:B,1,FALSE)</f>
        <v>A4524076538</v>
      </c>
    </row>
    <row r="147" spans="1:23" s="101" customFormat="1" ht="12.75" x14ac:dyDescent="0.2">
      <c r="A147" s="101" t="str">
        <f t="shared" si="5"/>
        <v>B4521511</v>
      </c>
      <c r="B147" s="101">
        <v>4525024</v>
      </c>
      <c r="C147" s="101" t="s">
        <v>320</v>
      </c>
      <c r="D147" s="336">
        <v>12.5</v>
      </c>
      <c r="E147" s="336">
        <v>25</v>
      </c>
      <c r="I147" s="101" t="str">
        <f>IFERROR(VLOOKUP(B147,GlobalOnly,3,FALSE),C147 &amp;IF(G147="S24"," -NEW",""))</f>
        <v>Premio Evo 18 Sock</v>
      </c>
      <c r="K147" s="101" t="s">
        <v>829</v>
      </c>
      <c r="L147" s="101" t="s">
        <v>88</v>
      </c>
      <c r="M147" s="101" t="str">
        <f t="shared" si="4"/>
        <v>B4521511085</v>
      </c>
      <c r="N147" s="101" t="s">
        <v>55</v>
      </c>
      <c r="O147" s="101">
        <v>4521511</v>
      </c>
      <c r="P147" s="101" t="s">
        <v>56</v>
      </c>
      <c r="Q147" s="337" t="s">
        <v>117</v>
      </c>
      <c r="R147" s="101" t="s">
        <v>34</v>
      </c>
      <c r="S147" s="101" t="s">
        <v>23</v>
      </c>
      <c r="U147" s="101" t="s">
        <v>778</v>
      </c>
      <c r="V147" s="101" t="s">
        <v>1270</v>
      </c>
      <c r="W147" s="101" t="str">
        <f>VLOOKUP(M147,'order form'!B:B,1,FALSE)</f>
        <v>B4521511085</v>
      </c>
    </row>
    <row r="148" spans="1:23" s="101" customFormat="1" ht="12.75" x14ac:dyDescent="0.2">
      <c r="A148" s="101" t="str">
        <f t="shared" si="5"/>
        <v>B4521511</v>
      </c>
      <c r="B148" s="101">
        <v>4525025</v>
      </c>
      <c r="C148" s="101" t="s">
        <v>321</v>
      </c>
      <c r="D148" s="336">
        <v>11</v>
      </c>
      <c r="E148" s="336">
        <v>22</v>
      </c>
      <c r="I148" s="101" t="str">
        <f>IFERROR(VLOOKUP(B148,GlobalOnly,3,FALSE),C148 &amp;IF(G148="S24"," -NEW",""))</f>
        <v>A/C 18 Sock</v>
      </c>
      <c r="K148" s="101" t="s">
        <v>829</v>
      </c>
      <c r="L148" s="101" t="s">
        <v>88</v>
      </c>
      <c r="M148" s="101" t="str">
        <f t="shared" si="4"/>
        <v>B4521511383</v>
      </c>
      <c r="N148" s="101" t="s">
        <v>55</v>
      </c>
      <c r="O148" s="101">
        <v>4521511</v>
      </c>
      <c r="P148" s="101" t="s">
        <v>56</v>
      </c>
      <c r="Q148" s="337" t="s">
        <v>118</v>
      </c>
      <c r="R148" s="101" t="s">
        <v>36</v>
      </c>
      <c r="S148" s="101" t="s">
        <v>25</v>
      </c>
      <c r="U148" s="101" t="s">
        <v>778</v>
      </c>
      <c r="V148" s="101" t="s">
        <v>36</v>
      </c>
      <c r="W148" s="101" t="str">
        <f>VLOOKUP(M148,'order form'!B:B,1,FALSE)</f>
        <v>B4521511383</v>
      </c>
    </row>
    <row r="149" spans="1:23" s="101" customFormat="1" ht="12.75" x14ac:dyDescent="0.2">
      <c r="A149" s="101" t="str">
        <f t="shared" si="5"/>
        <v>B4521511</v>
      </c>
      <c r="B149" s="101">
        <v>4525026</v>
      </c>
      <c r="C149" s="101" t="s">
        <v>322</v>
      </c>
      <c r="D149" s="336">
        <v>11</v>
      </c>
      <c r="E149" s="336">
        <v>22</v>
      </c>
      <c r="I149" s="101" t="str">
        <f>IFERROR(VLOOKUP(B149,GlobalOnly,3,FALSE),C149 &amp;IF(G149="S24"," -NEW",""))</f>
        <v>Espresso 18 Sock</v>
      </c>
      <c r="K149" s="101" t="s">
        <v>829</v>
      </c>
      <c r="L149" s="101" t="s">
        <v>88</v>
      </c>
      <c r="M149" s="101" t="str">
        <f t="shared" si="4"/>
        <v>B4521511870</v>
      </c>
      <c r="N149" s="101" t="s">
        <v>55</v>
      </c>
      <c r="O149" s="101">
        <v>4521511</v>
      </c>
      <c r="P149" s="101" t="s">
        <v>56</v>
      </c>
      <c r="Q149" s="337" t="s">
        <v>120</v>
      </c>
      <c r="R149" s="101" t="s">
        <v>57</v>
      </c>
      <c r="S149" s="101" t="s">
        <v>23</v>
      </c>
      <c r="U149" s="101" t="s">
        <v>778</v>
      </c>
      <c r="V149" s="101" t="s">
        <v>57</v>
      </c>
      <c r="W149" s="101" t="str">
        <f>VLOOKUP(M149,'order form'!B:B,1,FALSE)</f>
        <v>B4521511870</v>
      </c>
    </row>
    <row r="150" spans="1:23" s="101" customFormat="1" ht="12.75" x14ac:dyDescent="0.2">
      <c r="A150" s="101" t="str">
        <f t="shared" si="5"/>
        <v>B4521529</v>
      </c>
      <c r="B150" s="101">
        <v>4525028</v>
      </c>
      <c r="C150" s="101" t="s">
        <v>323</v>
      </c>
      <c r="D150" s="336">
        <v>11</v>
      </c>
      <c r="E150" s="336">
        <v>22</v>
      </c>
      <c r="I150" s="101" t="str">
        <f>IFERROR(VLOOKUP(B150,GlobalOnly,3,FALSE),C150 &amp;IF(G150="S24"," -NEW",""))</f>
        <v>Originale 18 Sock</v>
      </c>
      <c r="K150" s="101" t="s">
        <v>830</v>
      </c>
      <c r="L150" s="101" t="s">
        <v>794</v>
      </c>
      <c r="M150" s="101" t="str">
        <f t="shared" si="4"/>
        <v>B4521529085</v>
      </c>
      <c r="N150" s="101" t="s">
        <v>55</v>
      </c>
      <c r="O150" s="101">
        <v>4521529</v>
      </c>
      <c r="P150" s="101" t="s">
        <v>58</v>
      </c>
      <c r="Q150" s="337" t="s">
        <v>117</v>
      </c>
      <c r="R150" s="101" t="s">
        <v>34</v>
      </c>
      <c r="S150" s="101" t="s">
        <v>23</v>
      </c>
      <c r="U150" s="101" t="s">
        <v>778</v>
      </c>
      <c r="V150" s="101" t="s">
        <v>1270</v>
      </c>
      <c r="W150" s="101" t="str">
        <f>VLOOKUP(M150,'order form'!B:B,1,FALSE)</f>
        <v>B4521529085</v>
      </c>
    </row>
    <row r="151" spans="1:23" s="101" customFormat="1" ht="12.75" x14ac:dyDescent="0.2">
      <c r="A151" s="101" t="str">
        <f t="shared" si="5"/>
        <v>B4521529</v>
      </c>
      <c r="B151" s="101">
        <v>4525062</v>
      </c>
      <c r="C151" s="101" t="s">
        <v>324</v>
      </c>
      <c r="D151" s="336">
        <v>12.5</v>
      </c>
      <c r="E151" s="336">
        <v>25</v>
      </c>
      <c r="I151" s="101" t="str">
        <f>IFERROR(VLOOKUP(B151,GlobalOnly,3,FALSE),C151 &amp;IF(G151="S24"," -NEW",""))</f>
        <v>Premio Evo W 12 Sock</v>
      </c>
      <c r="K151" s="101" t="s">
        <v>830</v>
      </c>
      <c r="L151" s="101" t="s">
        <v>794</v>
      </c>
      <c r="M151" s="101" t="str">
        <f t="shared" si="4"/>
        <v>B4521529870</v>
      </c>
      <c r="N151" s="101" t="s">
        <v>55</v>
      </c>
      <c r="O151" s="101">
        <v>4521529</v>
      </c>
      <c r="P151" s="101" t="s">
        <v>58</v>
      </c>
      <c r="Q151" s="337" t="s">
        <v>120</v>
      </c>
      <c r="R151" s="101" t="s">
        <v>57</v>
      </c>
      <c r="S151" s="101" t="s">
        <v>23</v>
      </c>
      <c r="U151" s="101" t="s">
        <v>778</v>
      </c>
      <c r="V151" s="101" t="s">
        <v>57</v>
      </c>
      <c r="W151" s="101" t="str">
        <f>VLOOKUP(M151,'order form'!B:B,1,FALSE)</f>
        <v>B4521529870</v>
      </c>
    </row>
    <row r="152" spans="1:23" s="101" customFormat="1" ht="12.75" x14ac:dyDescent="0.2">
      <c r="A152" s="101" t="str">
        <f t="shared" si="5"/>
        <v>B4524504</v>
      </c>
      <c r="B152" s="101">
        <v>4525063</v>
      </c>
      <c r="C152" s="101" t="s">
        <v>325</v>
      </c>
      <c r="D152" s="336">
        <v>10</v>
      </c>
      <c r="E152" s="336">
        <v>20</v>
      </c>
      <c r="I152" s="101" t="str">
        <f>IFERROR(VLOOKUP(B152,GlobalOnly,3,FALSE),C152 &amp;IF(G152="S24"," -NEW",""))</f>
        <v>Espresso 2 W 12 Sock</v>
      </c>
      <c r="K152" s="101" t="s">
        <v>829</v>
      </c>
      <c r="L152" s="101" t="s">
        <v>88</v>
      </c>
      <c r="M152" s="101" t="str">
        <f t="shared" si="4"/>
        <v>B4524504010</v>
      </c>
      <c r="N152" s="101" t="s">
        <v>55</v>
      </c>
      <c r="O152" s="101">
        <v>4524504</v>
      </c>
      <c r="P152" s="101" t="s">
        <v>285</v>
      </c>
      <c r="Q152" s="337" t="s">
        <v>126</v>
      </c>
      <c r="R152" s="101" t="s">
        <v>27</v>
      </c>
      <c r="U152" s="101" t="s">
        <v>778</v>
      </c>
      <c r="V152" s="101" t="s">
        <v>27</v>
      </c>
      <c r="W152" s="101" t="str">
        <f>VLOOKUP(M152,'order form'!B:B,1,FALSE)</f>
        <v>B4524504010</v>
      </c>
    </row>
    <row r="153" spans="1:23" s="101" customFormat="1" ht="12.75" x14ac:dyDescent="0.2">
      <c r="A153" s="101" t="str">
        <f t="shared" si="5"/>
        <v>B4524505</v>
      </c>
      <c r="B153" s="101">
        <v>4525065</v>
      </c>
      <c r="C153" s="101" t="s">
        <v>326</v>
      </c>
      <c r="D153" s="336">
        <v>9</v>
      </c>
      <c r="E153" s="336">
        <v>18</v>
      </c>
      <c r="I153" s="101" t="str">
        <f>IFERROR(VLOOKUP(B153,GlobalOnly,3,FALSE),C153 &amp;IF(G153="S24"," -NEW",""))</f>
        <v>Anima 7 Sock</v>
      </c>
      <c r="K153" s="101" t="s">
        <v>829</v>
      </c>
      <c r="L153" s="101" t="s">
        <v>88</v>
      </c>
      <c r="M153" s="101" t="str">
        <f t="shared" si="4"/>
        <v>B4524505010</v>
      </c>
      <c r="N153" s="101" t="s">
        <v>55</v>
      </c>
      <c r="O153" s="101">
        <v>4524505</v>
      </c>
      <c r="P153" s="101" t="s">
        <v>286</v>
      </c>
      <c r="Q153" s="337" t="s">
        <v>126</v>
      </c>
      <c r="R153" s="101" t="s">
        <v>27</v>
      </c>
      <c r="U153" s="101" t="s">
        <v>778</v>
      </c>
      <c r="V153" s="101" t="s">
        <v>27</v>
      </c>
      <c r="W153" s="101" t="str">
        <f>VLOOKUP(M153,'order form'!B:B,1,FALSE)</f>
        <v>B4524505010</v>
      </c>
    </row>
    <row r="154" spans="1:23" s="101" customFormat="1" ht="12.75" x14ac:dyDescent="0.2">
      <c r="A154" s="101" t="str">
        <f t="shared" si="5"/>
        <v>B4524506</v>
      </c>
      <c r="B154" s="101">
        <v>4526030</v>
      </c>
      <c r="C154" s="101" t="s">
        <v>641</v>
      </c>
      <c r="D154" s="336">
        <v>32.5</v>
      </c>
      <c r="E154" s="336">
        <v>65</v>
      </c>
      <c r="I154" s="101" t="str">
        <f>IFERROR(VLOOKUP(B154,GlobalOnly,3,FALSE),C154 &amp;IF(G154="S24"," -NEW",""))</f>
        <v>Fast Feet 4 Sock</v>
      </c>
      <c r="K154" s="101" t="s">
        <v>829</v>
      </c>
      <c r="L154" s="101" t="s">
        <v>88</v>
      </c>
      <c r="M154" s="101" t="str">
        <f t="shared" si="4"/>
        <v>B4524506010</v>
      </c>
      <c r="N154" s="101" t="s">
        <v>55</v>
      </c>
      <c r="O154" s="101">
        <v>4524506</v>
      </c>
      <c r="P154" s="101" t="s">
        <v>287</v>
      </c>
      <c r="Q154" s="337" t="s">
        <v>126</v>
      </c>
      <c r="R154" s="101" t="s">
        <v>90</v>
      </c>
      <c r="U154" s="101" t="s">
        <v>778</v>
      </c>
      <c r="V154" s="101" t="s">
        <v>90</v>
      </c>
      <c r="W154" s="101" t="str">
        <f>VLOOKUP(M154,'order form'!B:B,1,FALSE)</f>
        <v>B4524506010</v>
      </c>
    </row>
    <row r="155" spans="1:23" s="101" customFormat="1" ht="12.75" x14ac:dyDescent="0.2">
      <c r="A155" s="101" t="str">
        <f t="shared" si="5"/>
        <v>B4524506</v>
      </c>
      <c r="B155" s="101">
        <v>4526031</v>
      </c>
      <c r="C155" s="101" t="s">
        <v>642</v>
      </c>
      <c r="D155" s="336">
        <v>15</v>
      </c>
      <c r="E155" s="336">
        <v>30</v>
      </c>
      <c r="I155" s="101" t="str">
        <f>IFERROR(VLOOKUP(B155,GlobalOnly,3,FALSE),C155 &amp;IF(G155="S24"," -NEW",""))</f>
        <v>Aero Race Pro 20 Sock</v>
      </c>
      <c r="K155" s="101" t="s">
        <v>829</v>
      </c>
      <c r="L155" s="101" t="s">
        <v>88</v>
      </c>
      <c r="M155" s="101" t="str">
        <f t="shared" si="4"/>
        <v>B4524506383</v>
      </c>
      <c r="N155" s="101" t="s">
        <v>55</v>
      </c>
      <c r="O155" s="101">
        <v>4524506</v>
      </c>
      <c r="P155" s="101" t="s">
        <v>287</v>
      </c>
      <c r="Q155" s="337" t="s">
        <v>118</v>
      </c>
      <c r="R155" s="101" t="s">
        <v>16</v>
      </c>
      <c r="U155" s="101" t="s">
        <v>778</v>
      </c>
      <c r="V155" s="101" t="s">
        <v>16</v>
      </c>
      <c r="W155" s="101" t="str">
        <f>VLOOKUP(M155,'order form'!B:B,1,FALSE)</f>
        <v>B4524506383</v>
      </c>
    </row>
    <row r="156" spans="1:23" s="101" customFormat="1" ht="12.75" x14ac:dyDescent="0.2">
      <c r="A156" s="101" t="str">
        <f t="shared" si="5"/>
        <v>B4524507</v>
      </c>
      <c r="B156" s="101">
        <v>4526032</v>
      </c>
      <c r="C156" s="101" t="s">
        <v>643</v>
      </c>
      <c r="D156" s="336">
        <v>10.5</v>
      </c>
      <c r="E156" s="336">
        <v>21</v>
      </c>
      <c r="I156" s="101" t="str">
        <f>IFERROR(VLOOKUP(B156,GlobalOnly,3,FALSE),C156 &amp;IF(G156="S24"," -NEW",""))</f>
        <v>Linea Logo 15 Sock</v>
      </c>
      <c r="K156" s="101" t="s">
        <v>829</v>
      </c>
      <c r="L156" s="101" t="s">
        <v>88</v>
      </c>
      <c r="M156" s="101" t="str">
        <f t="shared" si="4"/>
        <v>B4524507085</v>
      </c>
      <c r="N156" s="101" t="s">
        <v>55</v>
      </c>
      <c r="O156" s="101">
        <v>4524507</v>
      </c>
      <c r="P156" s="101" t="s">
        <v>288</v>
      </c>
      <c r="Q156" s="337" t="s">
        <v>117</v>
      </c>
      <c r="R156" s="101" t="s">
        <v>39</v>
      </c>
      <c r="U156" s="101" t="s">
        <v>778</v>
      </c>
      <c r="V156" s="101" t="s">
        <v>39</v>
      </c>
      <c r="W156" s="101" t="str">
        <f>VLOOKUP(M156,'order form'!B:B,1,FALSE)</f>
        <v>B4524507085</v>
      </c>
    </row>
    <row r="157" spans="1:23" s="101" customFormat="1" ht="12.75" x14ac:dyDescent="0.2">
      <c r="A157" s="101" t="str">
        <f t="shared" si="5"/>
        <v>B4524507</v>
      </c>
      <c r="B157" s="101">
        <v>4526033</v>
      </c>
      <c r="C157" s="101" t="s">
        <v>644</v>
      </c>
      <c r="D157" s="336">
        <v>10</v>
      </c>
      <c r="E157" s="336">
        <v>20</v>
      </c>
      <c r="I157" s="101" t="str">
        <f>IFERROR(VLOOKUP(B157,GlobalOnly,3,FALSE),C157 &amp;IF(G157="S24"," -NEW",""))</f>
        <v>Entrata 18 Sock</v>
      </c>
      <c r="K157" s="101" t="s">
        <v>829</v>
      </c>
      <c r="L157" s="101" t="s">
        <v>88</v>
      </c>
      <c r="M157" s="101" t="str">
        <f t="shared" si="4"/>
        <v>B4524507383</v>
      </c>
      <c r="N157" s="101" t="s">
        <v>55</v>
      </c>
      <c r="O157" s="101">
        <v>4524507</v>
      </c>
      <c r="P157" s="101" t="s">
        <v>288</v>
      </c>
      <c r="Q157" s="337" t="s">
        <v>118</v>
      </c>
      <c r="R157" s="101" t="s">
        <v>343</v>
      </c>
      <c r="U157" s="101" t="s">
        <v>778</v>
      </c>
      <c r="V157" s="101" t="s">
        <v>343</v>
      </c>
      <c r="W157" s="101" t="str">
        <f>VLOOKUP(M157,'order form'!B:B,1,FALSE)</f>
        <v>B4524507383</v>
      </c>
    </row>
    <row r="158" spans="1:23" s="101" customFormat="1" ht="12.75" x14ac:dyDescent="0.2">
      <c r="A158" s="101" t="str">
        <f t="shared" si="5"/>
        <v>B4524507</v>
      </c>
      <c r="B158" s="101">
        <v>4526034</v>
      </c>
      <c r="C158" s="101" t="s">
        <v>645</v>
      </c>
      <c r="D158" s="336">
        <v>10</v>
      </c>
      <c r="E158" s="336">
        <v>20</v>
      </c>
      <c r="I158" s="101" t="str">
        <f>IFERROR(VLOOKUP(B158,GlobalOnly,3,FALSE),C158 &amp;IF(G158="S24"," -NEW",""))</f>
        <v>Entrata 12 Sock</v>
      </c>
      <c r="K158" s="101" t="s">
        <v>829</v>
      </c>
      <c r="L158" s="101" t="s">
        <v>88</v>
      </c>
      <c r="M158" s="101" t="str">
        <f t="shared" si="4"/>
        <v>B4524507870</v>
      </c>
      <c r="N158" s="101" t="s">
        <v>55</v>
      </c>
      <c r="O158" s="101">
        <v>4524507</v>
      </c>
      <c r="P158" s="101" t="s">
        <v>288</v>
      </c>
      <c r="Q158" s="337" t="s">
        <v>120</v>
      </c>
      <c r="R158" s="101" t="s">
        <v>344</v>
      </c>
      <c r="U158" s="101" t="s">
        <v>778</v>
      </c>
      <c r="V158" s="101" t="s">
        <v>344</v>
      </c>
      <c r="W158" s="101" t="str">
        <f>VLOOKUP(M158,'order form'!B:B,1,FALSE)</f>
        <v>B4524507870</v>
      </c>
    </row>
    <row r="159" spans="1:23" s="101" customFormat="1" ht="12.75" x14ac:dyDescent="0.2">
      <c r="A159" s="101" t="str">
        <f t="shared" si="5"/>
        <v>B4524539</v>
      </c>
      <c r="B159" s="101">
        <v>4526071</v>
      </c>
      <c r="C159" s="101" t="s">
        <v>646</v>
      </c>
      <c r="D159" s="336">
        <v>10</v>
      </c>
      <c r="E159" s="336">
        <v>20</v>
      </c>
      <c r="I159" s="101" t="str">
        <f>IFERROR(VLOOKUP(B159,GlobalOnly,3,FALSE),C159 &amp;IF(G159="S24"," -NEW",""))</f>
        <v>Tonal Logo W 12 Sock</v>
      </c>
      <c r="K159" s="101" t="s">
        <v>830</v>
      </c>
      <c r="L159" s="101" t="s">
        <v>794</v>
      </c>
      <c r="M159" s="101" t="str">
        <f t="shared" si="4"/>
        <v>B4524539085</v>
      </c>
      <c r="N159" s="101" t="s">
        <v>55</v>
      </c>
      <c r="O159" s="101">
        <v>4524539</v>
      </c>
      <c r="P159" s="101" t="s">
        <v>289</v>
      </c>
      <c r="Q159" s="337" t="s">
        <v>117</v>
      </c>
      <c r="R159" s="101" t="s">
        <v>39</v>
      </c>
      <c r="U159" s="101" t="s">
        <v>778</v>
      </c>
      <c r="V159" s="101" t="s">
        <v>39</v>
      </c>
      <c r="W159" s="101" t="str">
        <f>VLOOKUP(M159,'order form'!B:B,1,FALSE)</f>
        <v>B4524539085</v>
      </c>
    </row>
    <row r="160" spans="1:23" s="101" customFormat="1" ht="12.75" x14ac:dyDescent="0.2">
      <c r="A160" s="101" t="str">
        <f t="shared" si="5"/>
        <v>B4524539</v>
      </c>
      <c r="B160" s="101">
        <v>4526089</v>
      </c>
      <c r="C160" s="101" t="s">
        <v>647</v>
      </c>
      <c r="D160" s="336">
        <v>11</v>
      </c>
      <c r="E160" s="336">
        <v>22</v>
      </c>
      <c r="I160" s="101" t="str">
        <f>IFERROR(VLOOKUP(B160,GlobalOnly,3,FALSE),C160 &amp;IF(G160="S24"," -NEW",""))</f>
        <v>Casual Sock</v>
      </c>
      <c r="K160" s="101" t="s">
        <v>830</v>
      </c>
      <c r="L160" s="101" t="s">
        <v>794</v>
      </c>
      <c r="M160" s="101" t="str">
        <f t="shared" si="4"/>
        <v>B4524539870</v>
      </c>
      <c r="N160" s="101" t="s">
        <v>55</v>
      </c>
      <c r="O160" s="101">
        <v>4524539</v>
      </c>
      <c r="P160" s="101" t="s">
        <v>289</v>
      </c>
      <c r="Q160" s="337" t="s">
        <v>120</v>
      </c>
      <c r="R160" s="101" t="s">
        <v>344</v>
      </c>
      <c r="U160" s="101" t="s">
        <v>778</v>
      </c>
      <c r="V160" s="101" t="s">
        <v>344</v>
      </c>
      <c r="W160" s="101" t="str">
        <f>VLOOKUP(M160,'order form'!B:B,1,FALSE)</f>
        <v>B4524539870</v>
      </c>
    </row>
    <row r="161" spans="1:23" s="101" customFormat="1" ht="12.75" x14ac:dyDescent="0.2">
      <c r="A161" s="101" t="str">
        <f t="shared" si="5"/>
        <v>B4524576</v>
      </c>
      <c r="B161" s="101">
        <v>18093</v>
      </c>
      <c r="C161" s="101" t="s">
        <v>103</v>
      </c>
      <c r="D161" s="336">
        <v>15</v>
      </c>
      <c r="E161" s="336">
        <v>30</v>
      </c>
      <c r="F161" s="101" t="s">
        <v>14</v>
      </c>
      <c r="G161" s="101" t="s">
        <v>65</v>
      </c>
      <c r="I161" s="101" t="str">
        <f>IFERROR(VLOOKUP(B161,GlobalOnly,3,FALSE),C161 &amp;IF(G161="S24"," -NEW",""))</f>
        <v>Toe Thingy 2</v>
      </c>
      <c r="K161" s="101" t="s">
        <v>830</v>
      </c>
      <c r="L161" s="101" t="s">
        <v>794</v>
      </c>
      <c r="M161" s="101" t="str">
        <f t="shared" si="4"/>
        <v>B4524576010</v>
      </c>
      <c r="N161" s="101" t="s">
        <v>55</v>
      </c>
      <c r="O161" s="101">
        <v>4524576</v>
      </c>
      <c r="P161" s="101" t="s">
        <v>290</v>
      </c>
      <c r="Q161" s="337" t="s">
        <v>126</v>
      </c>
      <c r="R161" s="101" t="s">
        <v>27</v>
      </c>
      <c r="U161" s="101" t="s">
        <v>778</v>
      </c>
      <c r="V161" s="101" t="s">
        <v>27</v>
      </c>
      <c r="W161" s="101" t="str">
        <f>VLOOKUP(M161,'order form'!B:B,1,FALSE)</f>
        <v>B4524576010</v>
      </c>
    </row>
    <row r="162" spans="1:23" s="101" customFormat="1" ht="12.75" x14ac:dyDescent="0.2">
      <c r="A162" s="101" t="str">
        <f t="shared" si="5"/>
        <v>B4525504</v>
      </c>
      <c r="B162" s="101">
        <v>4523531</v>
      </c>
      <c r="C162" s="101" t="s">
        <v>104</v>
      </c>
      <c r="D162" s="336">
        <v>45</v>
      </c>
      <c r="E162" s="336">
        <v>90</v>
      </c>
      <c r="F162" s="101" t="s">
        <v>14</v>
      </c>
      <c r="I162" s="101" t="str">
        <f>IFERROR(VLOOKUP(B162,GlobalOnly,3,FALSE),C162 &amp;IF(G162="S24"," -NEW",""))</f>
        <v>Pioggia 4 Shoecover</v>
      </c>
      <c r="K162" s="101" t="s">
        <v>829</v>
      </c>
      <c r="L162" s="101" t="s">
        <v>88</v>
      </c>
      <c r="M162" s="101" t="str">
        <f t="shared" si="4"/>
        <v>B4525504085</v>
      </c>
      <c r="N162" s="101" t="s">
        <v>55</v>
      </c>
      <c r="O162" s="101">
        <v>4525504</v>
      </c>
      <c r="P162" s="101" t="s">
        <v>597</v>
      </c>
      <c r="Q162" s="337" t="s">
        <v>117</v>
      </c>
      <c r="R162" s="101" t="s">
        <v>20</v>
      </c>
      <c r="U162" s="101" t="s">
        <v>778</v>
      </c>
      <c r="V162" s="101" t="s">
        <v>20</v>
      </c>
      <c r="W162" s="101" t="str">
        <f>VLOOKUP(M162,'order form'!B:B,1,FALSE)</f>
        <v>B4525504085</v>
      </c>
    </row>
    <row r="163" spans="1:23" s="101" customFormat="1" ht="12.75" x14ac:dyDescent="0.2">
      <c r="A163" s="101" t="str">
        <f t="shared" si="5"/>
        <v>B4525504</v>
      </c>
      <c r="B163" s="101">
        <v>4523532</v>
      </c>
      <c r="C163" s="101" t="s">
        <v>105</v>
      </c>
      <c r="D163" s="336">
        <v>42.5</v>
      </c>
      <c r="E163" s="336">
        <v>85</v>
      </c>
      <c r="I163" s="101" t="str">
        <f>IFERROR(VLOOKUP(B163,GlobalOnly,3,FALSE),C163 &amp;IF(G163="S24"," -NEW",""))</f>
        <v>Aero Race Shoecover</v>
      </c>
      <c r="K163" s="101" t="s">
        <v>829</v>
      </c>
      <c r="L163" s="101" t="s">
        <v>88</v>
      </c>
      <c r="M163" s="101" t="str">
        <f t="shared" ref="M163:M221" si="6">N163&amp;O163&amp;Q163</f>
        <v>B4525504245</v>
      </c>
      <c r="N163" s="101" t="s">
        <v>55</v>
      </c>
      <c r="O163" s="101">
        <v>4525504</v>
      </c>
      <c r="P163" s="101" t="s">
        <v>597</v>
      </c>
      <c r="Q163" s="337" t="s">
        <v>133</v>
      </c>
      <c r="R163" s="101" t="s">
        <v>87</v>
      </c>
      <c r="U163" s="101" t="s">
        <v>778</v>
      </c>
      <c r="V163" s="101" t="s">
        <v>87</v>
      </c>
      <c r="W163" s="101" t="str">
        <f>VLOOKUP(M163,'order form'!B:B,1,FALSE)</f>
        <v>B4525504245</v>
      </c>
    </row>
    <row r="164" spans="1:23" s="101" customFormat="1" ht="12.75" x14ac:dyDescent="0.2">
      <c r="A164" s="101" t="str">
        <f t="shared" si="5"/>
        <v>B4525504</v>
      </c>
      <c r="B164" s="101">
        <v>4525560</v>
      </c>
      <c r="C164" s="101" t="s">
        <v>648</v>
      </c>
      <c r="D164" s="336">
        <v>45</v>
      </c>
      <c r="E164" s="336">
        <v>90</v>
      </c>
      <c r="I164" s="101" t="str">
        <f>IFERROR(VLOOKUP(B164,GlobalOnly,3,FALSE),C164 &amp;IF(G164="S24"," -NEW",""))</f>
        <v>Diluvio UL 2 Shoecover</v>
      </c>
      <c r="K164" s="101" t="s">
        <v>829</v>
      </c>
      <c r="L164" s="101" t="s">
        <v>88</v>
      </c>
      <c r="M164" s="101" t="str">
        <f t="shared" si="6"/>
        <v>B4525504501</v>
      </c>
      <c r="N164" s="101" t="s">
        <v>55</v>
      </c>
      <c r="O164" s="101">
        <v>4525504</v>
      </c>
      <c r="P164" s="101" t="s">
        <v>597</v>
      </c>
      <c r="Q164" s="337" t="s">
        <v>760</v>
      </c>
      <c r="R164" s="101" t="s">
        <v>689</v>
      </c>
      <c r="U164" s="101" t="s">
        <v>778</v>
      </c>
      <c r="V164" s="101" t="s">
        <v>689</v>
      </c>
      <c r="W164" s="101" t="str">
        <f>VLOOKUP(M164,'order form'!B:B,1,FALSE)</f>
        <v>B4525504501</v>
      </c>
    </row>
    <row r="165" spans="1:23" s="101" customFormat="1" ht="12.75" x14ac:dyDescent="0.2">
      <c r="A165" s="101" t="str">
        <f t="shared" si="5"/>
        <v>B4525505</v>
      </c>
      <c r="B165" s="101">
        <v>4526035</v>
      </c>
      <c r="C165" s="101" t="s">
        <v>649</v>
      </c>
      <c r="D165" s="336">
        <v>42.5</v>
      </c>
      <c r="E165" s="336">
        <v>85</v>
      </c>
      <c r="I165" s="101" t="str">
        <f>IFERROR(VLOOKUP(B165,GlobalOnly,3,FALSE),C165 &amp;IF(G165="S24"," -NEW",""))</f>
        <v>Fast Feet 4 TT Shoecover</v>
      </c>
      <c r="K165" s="101" t="s">
        <v>829</v>
      </c>
      <c r="L165" s="101" t="s">
        <v>88</v>
      </c>
      <c r="M165" s="101" t="str">
        <f t="shared" si="6"/>
        <v>B4525505085</v>
      </c>
      <c r="N165" s="101" t="s">
        <v>55</v>
      </c>
      <c r="O165" s="101">
        <v>4525505</v>
      </c>
      <c r="P165" s="101" t="s">
        <v>598</v>
      </c>
      <c r="Q165" s="337" t="s">
        <v>117</v>
      </c>
      <c r="R165" s="101" t="s">
        <v>20</v>
      </c>
      <c r="U165" s="101" t="s">
        <v>778</v>
      </c>
      <c r="V165" s="101" t="s">
        <v>20</v>
      </c>
      <c r="W165" s="101" t="str">
        <f>VLOOKUP(M165,'order form'!B:B,1,FALSE)</f>
        <v>B4525505085</v>
      </c>
    </row>
    <row r="166" spans="1:23" s="101" customFormat="1" ht="12.75" x14ac:dyDescent="0.2">
      <c r="A166" s="101" t="str">
        <f t="shared" si="5"/>
        <v>B4525505</v>
      </c>
      <c r="B166" s="101">
        <v>8623088</v>
      </c>
      <c r="C166" s="101" t="s">
        <v>107</v>
      </c>
      <c r="D166" s="336">
        <v>27.5</v>
      </c>
      <c r="E166" s="336">
        <v>55</v>
      </c>
      <c r="G166" s="101" t="s">
        <v>17</v>
      </c>
      <c r="I166" s="101" t="str">
        <f>IFERROR(VLOOKUP(B166,GlobalOnly,3,FALSE),C166 &amp;IF(G166="S24"," -NEW",""))</f>
        <v>Fast Legs Sleeves</v>
      </c>
      <c r="K166" s="101" t="s">
        <v>829</v>
      </c>
      <c r="L166" s="101" t="s">
        <v>88</v>
      </c>
      <c r="M166" s="101" t="str">
        <f t="shared" si="6"/>
        <v>B4525505245</v>
      </c>
      <c r="N166" s="101" t="s">
        <v>55</v>
      </c>
      <c r="O166" s="101">
        <v>4525505</v>
      </c>
      <c r="P166" s="101" t="s">
        <v>598</v>
      </c>
      <c r="Q166" s="337" t="s">
        <v>133</v>
      </c>
      <c r="R166" s="101" t="s">
        <v>87</v>
      </c>
      <c r="U166" s="101" t="s">
        <v>778</v>
      </c>
      <c r="V166" s="101" t="s">
        <v>87</v>
      </c>
      <c r="W166" s="101" t="str">
        <f>VLOOKUP(M166,'order form'!B:B,1,FALSE)</f>
        <v>B4525505245</v>
      </c>
    </row>
    <row r="167" spans="1:23" s="101" customFormat="1" ht="12.75" x14ac:dyDescent="0.2">
      <c r="A167" s="101" t="str">
        <f t="shared" si="5"/>
        <v>B4525505</v>
      </c>
      <c r="B167" s="101">
        <v>8624094</v>
      </c>
      <c r="C167" s="101" t="s">
        <v>108</v>
      </c>
      <c r="D167" s="336">
        <v>50</v>
      </c>
      <c r="E167" s="336">
        <v>100</v>
      </c>
      <c r="I167" s="101" t="str">
        <f>IFERROR(VLOOKUP(B167,GlobalOnly,3,FALSE),C167 &amp;IF(G167="S24"," -NEW",""))</f>
        <v>Core Drill Short</v>
      </c>
      <c r="K167" s="101" t="s">
        <v>829</v>
      </c>
      <c r="L167" s="101" t="s">
        <v>88</v>
      </c>
      <c r="M167" s="101" t="str">
        <f t="shared" si="6"/>
        <v>B4525505501</v>
      </c>
      <c r="N167" s="101" t="s">
        <v>55</v>
      </c>
      <c r="O167" s="101">
        <v>4525505</v>
      </c>
      <c r="P167" s="101" t="s">
        <v>598</v>
      </c>
      <c r="Q167" s="337" t="s">
        <v>760</v>
      </c>
      <c r="R167" s="101" t="s">
        <v>689</v>
      </c>
      <c r="U167" s="101" t="s">
        <v>778</v>
      </c>
      <c r="V167" s="101" t="s">
        <v>689</v>
      </c>
      <c r="W167" s="101" t="str">
        <f>VLOOKUP(M167,'order form'!B:B,1,FALSE)</f>
        <v>B4525505501</v>
      </c>
    </row>
    <row r="168" spans="1:23" s="101" customFormat="1" ht="12.75" x14ac:dyDescent="0.2">
      <c r="A168" s="101" t="str">
        <f t="shared" si="5"/>
        <v>B4525508</v>
      </c>
      <c r="B168" s="101">
        <v>8624098</v>
      </c>
      <c r="C168" s="101" t="s">
        <v>109</v>
      </c>
      <c r="D168" s="336">
        <v>50</v>
      </c>
      <c r="E168" s="336">
        <v>100</v>
      </c>
      <c r="I168" s="101" t="str">
        <f>IFERROR(VLOOKUP(B168,GlobalOnly,3,FALSE),C168 &amp;IF(G168="S24"," -NEW",""))</f>
        <v>Core Drill W Short</v>
      </c>
      <c r="K168" s="101" t="s">
        <v>835</v>
      </c>
      <c r="L168" s="101" t="s">
        <v>88</v>
      </c>
      <c r="M168" s="101" t="str">
        <f t="shared" si="6"/>
        <v>B4525508001</v>
      </c>
      <c r="N168" s="101" t="s">
        <v>55</v>
      </c>
      <c r="O168" s="101">
        <v>4525508</v>
      </c>
      <c r="P168" s="101" t="s">
        <v>599</v>
      </c>
      <c r="Q168" s="337" t="s">
        <v>131</v>
      </c>
      <c r="R168" s="101" t="s">
        <v>42</v>
      </c>
      <c r="U168" s="101" t="s">
        <v>778</v>
      </c>
      <c r="V168" s="101" t="s">
        <v>42</v>
      </c>
      <c r="W168" s="101" t="str">
        <f>VLOOKUP(M168,'order form'!B:B,1,FALSE)</f>
        <v>B4525508001</v>
      </c>
    </row>
    <row r="169" spans="1:23" s="101" customFormat="1" ht="12.75" x14ac:dyDescent="0.2">
      <c r="A169" s="101" t="str">
        <f t="shared" si="5"/>
        <v>B4525508</v>
      </c>
      <c r="B169" s="101">
        <v>8625083</v>
      </c>
      <c r="C169" s="101" t="s">
        <v>327</v>
      </c>
      <c r="D169" s="336">
        <v>150</v>
      </c>
      <c r="E169" s="336">
        <v>300</v>
      </c>
      <c r="I169" s="101" t="str">
        <f>IFERROR(VLOOKUP(B169,GlobalOnly,3,FALSE),C169 &amp;IF(G169="S24"," -NEW",""))</f>
        <v>Free Sanremo 3 Suit Short Sleeve</v>
      </c>
      <c r="K169" s="101" t="s">
        <v>835</v>
      </c>
      <c r="L169" s="101" t="s">
        <v>88</v>
      </c>
      <c r="M169" s="101" t="str">
        <f t="shared" si="6"/>
        <v>B4525508034</v>
      </c>
      <c r="N169" s="101" t="s">
        <v>55</v>
      </c>
      <c r="O169" s="101">
        <v>4525508</v>
      </c>
      <c r="P169" s="101" t="s">
        <v>599</v>
      </c>
      <c r="Q169" s="337" t="s">
        <v>771</v>
      </c>
      <c r="R169" s="101" t="s">
        <v>727</v>
      </c>
      <c r="U169" s="101" t="s">
        <v>778</v>
      </c>
      <c r="V169" s="101" t="s">
        <v>727</v>
      </c>
      <c r="W169" s="101" t="str">
        <f>VLOOKUP(M169,'order form'!B:B,1,FALSE)</f>
        <v>B4525508034</v>
      </c>
    </row>
    <row r="170" spans="1:23" s="101" customFormat="1" ht="12.75" x14ac:dyDescent="0.2">
      <c r="A170" s="101" t="str">
        <f t="shared" si="5"/>
        <v>B4525508</v>
      </c>
      <c r="B170" s="101">
        <v>8625084</v>
      </c>
      <c r="C170" s="101" t="s">
        <v>328</v>
      </c>
      <c r="D170" s="336">
        <v>130</v>
      </c>
      <c r="E170" s="336">
        <v>260</v>
      </c>
      <c r="I170" s="101" t="str">
        <f>IFERROR(VLOOKUP(B170,GlobalOnly,3,FALSE),C170 &amp;IF(G170="S24"," -NEW",""))</f>
        <v>Free Sanremo 3 Suit Sleeveless</v>
      </c>
      <c r="K170" s="101" t="s">
        <v>835</v>
      </c>
      <c r="L170" s="101" t="s">
        <v>88</v>
      </c>
      <c r="M170" s="101" t="str">
        <f t="shared" si="6"/>
        <v>B4525508085</v>
      </c>
      <c r="N170" s="101" t="s">
        <v>55</v>
      </c>
      <c r="O170" s="101">
        <v>4525508</v>
      </c>
      <c r="P170" s="101" t="s">
        <v>599</v>
      </c>
      <c r="Q170" s="337" t="s">
        <v>117</v>
      </c>
      <c r="R170" s="101" t="s">
        <v>20</v>
      </c>
      <c r="U170" s="101" t="s">
        <v>778</v>
      </c>
      <c r="V170" s="101" t="s">
        <v>20</v>
      </c>
      <c r="W170" s="101" t="str">
        <f>VLOOKUP(M170,'order form'!B:B,1,FALSE)</f>
        <v>B4525508085</v>
      </c>
    </row>
    <row r="171" spans="1:23" s="101" customFormat="1" ht="12.75" x14ac:dyDescent="0.2">
      <c r="A171" s="101" t="str">
        <f t="shared" si="5"/>
        <v>B4525535</v>
      </c>
      <c r="B171" s="101">
        <v>8625085</v>
      </c>
      <c r="C171" s="101" t="s">
        <v>329</v>
      </c>
      <c r="D171" s="336">
        <v>100</v>
      </c>
      <c r="E171" s="336">
        <v>200</v>
      </c>
      <c r="I171" s="101" t="str">
        <f>IFERROR(VLOOKUP(B171,GlobalOnly,3,FALSE),C171 &amp;IF(G171="S24"," -NEW",""))</f>
        <v>Core Tri Suit Short Sleeve</v>
      </c>
      <c r="K171" s="101" t="s">
        <v>830</v>
      </c>
      <c r="L171" s="101" t="s">
        <v>794</v>
      </c>
      <c r="M171" s="101" t="str">
        <f t="shared" si="6"/>
        <v>B4525535001</v>
      </c>
      <c r="N171" s="101" t="s">
        <v>55</v>
      </c>
      <c r="O171" s="101">
        <v>4525535</v>
      </c>
      <c r="P171" s="101" t="s">
        <v>600</v>
      </c>
      <c r="Q171" s="337" t="s">
        <v>131</v>
      </c>
      <c r="R171" s="101" t="s">
        <v>42</v>
      </c>
      <c r="U171" s="101" t="s">
        <v>778</v>
      </c>
      <c r="V171" s="101" t="s">
        <v>42</v>
      </c>
      <c r="W171" s="101" t="str">
        <f>VLOOKUP(M171,'order form'!B:B,1,FALSE)</f>
        <v>B4525535001</v>
      </c>
    </row>
    <row r="172" spans="1:23" s="101" customFormat="1" ht="12.75" x14ac:dyDescent="0.2">
      <c r="A172" s="101" t="str">
        <f t="shared" si="5"/>
        <v>B4525535</v>
      </c>
      <c r="B172" s="101">
        <v>8625087</v>
      </c>
      <c r="C172" s="101" t="s">
        <v>330</v>
      </c>
      <c r="D172" s="336">
        <v>105</v>
      </c>
      <c r="E172" s="336">
        <v>210</v>
      </c>
      <c r="I172" s="101" t="str">
        <f>IFERROR(VLOOKUP(B172,GlobalOnly,3,FALSE),C172 &amp;IF(G172="S24"," -NEW",""))</f>
        <v>Free Speed 3 Race Top</v>
      </c>
      <c r="K172" s="101" t="s">
        <v>830</v>
      </c>
      <c r="L172" s="101" t="s">
        <v>794</v>
      </c>
      <c r="M172" s="101" t="str">
        <f t="shared" si="6"/>
        <v>B4525535085</v>
      </c>
      <c r="N172" s="101" t="s">
        <v>55</v>
      </c>
      <c r="O172" s="101">
        <v>4525535</v>
      </c>
      <c r="P172" s="101" t="s">
        <v>600</v>
      </c>
      <c r="Q172" s="337" t="s">
        <v>117</v>
      </c>
      <c r="R172" s="101" t="s">
        <v>20</v>
      </c>
      <c r="U172" s="101" t="s">
        <v>778</v>
      </c>
      <c r="V172" s="101" t="s">
        <v>20</v>
      </c>
      <c r="W172" s="101" t="str">
        <f>VLOOKUP(M172,'order form'!B:B,1,FALSE)</f>
        <v>B4525535085</v>
      </c>
    </row>
    <row r="173" spans="1:23" s="101" customFormat="1" ht="12.75" x14ac:dyDescent="0.2">
      <c r="A173" s="101" t="str">
        <f t="shared" si="5"/>
        <v>B4525554</v>
      </c>
      <c r="B173" s="101">
        <v>8625088</v>
      </c>
      <c r="C173" s="101" t="s">
        <v>331</v>
      </c>
      <c r="D173" s="336">
        <v>90</v>
      </c>
      <c r="E173" s="336">
        <v>180</v>
      </c>
      <c r="I173" s="101" t="str">
        <f>IFERROR(VLOOKUP(B173,GlobalOnly,3,FALSE),C173 &amp;IF(G173="S24"," -NEW",""))</f>
        <v>Free Speed 3 Top</v>
      </c>
      <c r="K173" s="101" t="s">
        <v>830</v>
      </c>
      <c r="L173" s="101" t="s">
        <v>794</v>
      </c>
      <c r="M173" s="101" t="str">
        <f t="shared" si="6"/>
        <v>B4525554085</v>
      </c>
      <c r="N173" s="101" t="s">
        <v>55</v>
      </c>
      <c r="O173" s="101">
        <v>4525554</v>
      </c>
      <c r="P173" s="101" t="s">
        <v>601</v>
      </c>
      <c r="Q173" s="337" t="s">
        <v>117</v>
      </c>
      <c r="R173" s="101" t="s">
        <v>20</v>
      </c>
      <c r="U173" s="101" t="s">
        <v>778</v>
      </c>
      <c r="V173" s="101" t="s">
        <v>20</v>
      </c>
      <c r="W173" s="101" t="str">
        <f>VLOOKUP(M173,'order form'!B:B,1,FALSE)</f>
        <v>B4525554085</v>
      </c>
    </row>
    <row r="174" spans="1:23" s="101" customFormat="1" ht="12.75" x14ac:dyDescent="0.2">
      <c r="A174" s="101" t="str">
        <f t="shared" si="5"/>
        <v>B4525554</v>
      </c>
      <c r="B174" s="101">
        <v>8625089</v>
      </c>
      <c r="C174" s="101" t="s">
        <v>332</v>
      </c>
      <c r="D174" s="336">
        <v>70</v>
      </c>
      <c r="E174" s="336">
        <v>140</v>
      </c>
      <c r="I174" s="101" t="str">
        <f>IFERROR(VLOOKUP(B174,GlobalOnly,3,FALSE),C174 &amp;IF(G174="S24"," -NEW",""))</f>
        <v>Tri Short</v>
      </c>
      <c r="K174" s="101" t="s">
        <v>830</v>
      </c>
      <c r="L174" s="101" t="s">
        <v>794</v>
      </c>
      <c r="M174" s="101" t="str">
        <f t="shared" si="6"/>
        <v>B4525554501</v>
      </c>
      <c r="N174" s="101" t="s">
        <v>55</v>
      </c>
      <c r="O174" s="101">
        <v>4525554</v>
      </c>
      <c r="P174" s="101" t="s">
        <v>601</v>
      </c>
      <c r="Q174" s="337" t="s">
        <v>760</v>
      </c>
      <c r="R174" s="101" t="s">
        <v>689</v>
      </c>
      <c r="U174" s="101" t="s">
        <v>778</v>
      </c>
      <c r="V174" s="101" t="s">
        <v>689</v>
      </c>
      <c r="W174" s="101" t="str">
        <f>VLOOKUP(M174,'order form'!B:B,1,FALSE)</f>
        <v>B4525554501</v>
      </c>
    </row>
    <row r="175" spans="1:23" s="101" customFormat="1" ht="12.75" x14ac:dyDescent="0.2">
      <c r="A175" s="101" t="str">
        <f t="shared" si="5"/>
        <v>B4525556</v>
      </c>
      <c r="B175" s="101">
        <v>8625090</v>
      </c>
      <c r="C175" s="101" t="s">
        <v>333</v>
      </c>
      <c r="D175" s="336">
        <v>150</v>
      </c>
      <c r="E175" s="336">
        <v>300</v>
      </c>
      <c r="I175" s="101" t="str">
        <f>IFERROR(VLOOKUP(B175,GlobalOnly,3,FALSE),C175 &amp;IF(G175="S24"," -NEW",""))</f>
        <v>Free Sanremo 3 W Suit Short Sleeve</v>
      </c>
      <c r="K175" s="101" t="s">
        <v>829</v>
      </c>
      <c r="L175" s="101" t="s">
        <v>88</v>
      </c>
      <c r="M175" s="101" t="str">
        <f t="shared" si="6"/>
        <v>B4525556085</v>
      </c>
      <c r="N175" s="101" t="s">
        <v>55</v>
      </c>
      <c r="O175" s="101">
        <v>4525556</v>
      </c>
      <c r="P175" s="101" t="s">
        <v>602</v>
      </c>
      <c r="Q175" s="337" t="s">
        <v>117</v>
      </c>
      <c r="R175" s="101" t="s">
        <v>728</v>
      </c>
      <c r="U175" s="101" t="s">
        <v>778</v>
      </c>
      <c r="V175" s="101" t="s">
        <v>728</v>
      </c>
      <c r="W175" s="101" t="str">
        <f>VLOOKUP(M175,'order form'!B:B,1,FALSE)</f>
        <v>B4525556085</v>
      </c>
    </row>
    <row r="176" spans="1:23" s="101" customFormat="1" ht="12.75" x14ac:dyDescent="0.2">
      <c r="A176" s="101" t="str">
        <f t="shared" si="5"/>
        <v>B4525556</v>
      </c>
      <c r="B176" s="101">
        <v>8625091</v>
      </c>
      <c r="C176" s="101" t="s">
        <v>334</v>
      </c>
      <c r="D176" s="336">
        <v>130</v>
      </c>
      <c r="E176" s="336">
        <v>260</v>
      </c>
      <c r="I176" s="101" t="str">
        <f>IFERROR(VLOOKUP(B176,GlobalOnly,3,FALSE),C176 &amp;IF(G176="S24"," -NEW",""))</f>
        <v>Free Sanremo 3 W Suit Sleeveless</v>
      </c>
      <c r="K176" s="101" t="s">
        <v>829</v>
      </c>
      <c r="L176" s="101" t="s">
        <v>88</v>
      </c>
      <c r="M176" s="101" t="str">
        <f t="shared" si="6"/>
        <v>B4525556245</v>
      </c>
      <c r="N176" s="101" t="s">
        <v>55</v>
      </c>
      <c r="O176" s="101">
        <v>4525556</v>
      </c>
      <c r="P176" s="101" t="s">
        <v>602</v>
      </c>
      <c r="Q176" s="337" t="s">
        <v>133</v>
      </c>
      <c r="R176" s="101" t="s">
        <v>729</v>
      </c>
      <c r="U176" s="101" t="s">
        <v>778</v>
      </c>
      <c r="V176" s="101" t="s">
        <v>729</v>
      </c>
      <c r="W176" s="101" t="str">
        <f>VLOOKUP(M176,'order form'!B:B,1,FALSE)</f>
        <v>B4525556245</v>
      </c>
    </row>
    <row r="177" spans="1:23" s="101" customFormat="1" ht="12.75" x14ac:dyDescent="0.2">
      <c r="A177" s="101" t="str">
        <f t="shared" si="5"/>
        <v>B4525556</v>
      </c>
      <c r="B177" s="101">
        <v>8625092</v>
      </c>
      <c r="C177" s="101" t="s">
        <v>335</v>
      </c>
      <c r="D177" s="336">
        <v>100</v>
      </c>
      <c r="E177" s="336">
        <v>200</v>
      </c>
      <c r="I177" s="101" t="str">
        <f>IFERROR(VLOOKUP(B177,GlobalOnly,3,FALSE),C177 &amp;IF(G177="S24"," -NEW",""))</f>
        <v>Core Tri W Suit Short Sleeve</v>
      </c>
      <c r="K177" s="101" t="s">
        <v>829</v>
      </c>
      <c r="L177" s="101" t="s">
        <v>88</v>
      </c>
      <c r="M177" s="101" t="str">
        <f t="shared" si="6"/>
        <v>B4525556457</v>
      </c>
      <c r="N177" s="101" t="s">
        <v>55</v>
      </c>
      <c r="O177" s="101">
        <v>4525556</v>
      </c>
      <c r="P177" s="101" t="s">
        <v>602</v>
      </c>
      <c r="Q177" s="337" t="s">
        <v>352</v>
      </c>
      <c r="R177" s="101" t="s">
        <v>730</v>
      </c>
      <c r="U177" s="101" t="s">
        <v>778</v>
      </c>
      <c r="V177" s="101" t="s">
        <v>730</v>
      </c>
      <c r="W177" s="101" t="str">
        <f>VLOOKUP(M177,'order form'!B:B,1,FALSE)</f>
        <v>B4525556457</v>
      </c>
    </row>
    <row r="178" spans="1:23" s="101" customFormat="1" ht="12.75" x14ac:dyDescent="0.2">
      <c r="A178" s="101" t="str">
        <f t="shared" si="5"/>
        <v>B4525557</v>
      </c>
      <c r="B178" s="101">
        <v>8625094</v>
      </c>
      <c r="C178" s="101" t="s">
        <v>336</v>
      </c>
      <c r="D178" s="336">
        <v>105</v>
      </c>
      <c r="E178" s="336">
        <v>210</v>
      </c>
      <c r="I178" s="101" t="str">
        <f>IFERROR(VLOOKUP(B178,GlobalOnly,3,FALSE),C178 &amp;IF(G178="S24"," -NEW",""))</f>
        <v>Free Speed 3 W Race Top</v>
      </c>
      <c r="K178" s="101" t="s">
        <v>830</v>
      </c>
      <c r="L178" s="101" t="s">
        <v>794</v>
      </c>
      <c r="M178" s="101" t="str">
        <f t="shared" si="6"/>
        <v>B4525557081</v>
      </c>
      <c r="N178" s="101" t="s">
        <v>55</v>
      </c>
      <c r="O178" s="101">
        <v>4525557</v>
      </c>
      <c r="P178" s="101" t="s">
        <v>603</v>
      </c>
      <c r="Q178" s="337" t="s">
        <v>128</v>
      </c>
      <c r="R178" s="101" t="s">
        <v>731</v>
      </c>
      <c r="U178" s="101" t="s">
        <v>778</v>
      </c>
      <c r="V178" s="101" t="s">
        <v>731</v>
      </c>
      <c r="W178" s="101" t="str">
        <f>VLOOKUP(M178,'order form'!B:B,1,FALSE)</f>
        <v>B4525557081</v>
      </c>
    </row>
    <row r="179" spans="1:23" s="101" customFormat="1" ht="12.75" x14ac:dyDescent="0.2">
      <c r="A179" s="101" t="str">
        <f t="shared" si="5"/>
        <v>B4525557</v>
      </c>
      <c r="B179" s="101">
        <v>8625095</v>
      </c>
      <c r="C179" s="101" t="s">
        <v>1256</v>
      </c>
      <c r="D179" s="336">
        <v>90</v>
      </c>
      <c r="E179" s="336">
        <v>180</v>
      </c>
      <c r="I179" s="101" t="str">
        <f>IFERROR(VLOOKUP(B179,GlobalOnly,3,FALSE),C179 &amp;IF(G179="S24"," -NEW",""))</f>
        <v>Free Speed 3 W Top</v>
      </c>
      <c r="K179" s="101" t="s">
        <v>830</v>
      </c>
      <c r="L179" s="101" t="s">
        <v>794</v>
      </c>
      <c r="M179" s="101" t="str">
        <f t="shared" si="6"/>
        <v>B4525557085</v>
      </c>
      <c r="N179" s="101" t="s">
        <v>55</v>
      </c>
      <c r="O179" s="101">
        <v>4525557</v>
      </c>
      <c r="P179" s="101" t="s">
        <v>603</v>
      </c>
      <c r="Q179" s="337" t="s">
        <v>117</v>
      </c>
      <c r="R179" s="101" t="s">
        <v>728</v>
      </c>
      <c r="U179" s="101" t="s">
        <v>778</v>
      </c>
      <c r="V179" s="101" t="s">
        <v>728</v>
      </c>
      <c r="W179" s="101" t="str">
        <f>VLOOKUP(M179,'order form'!B:B,1,FALSE)</f>
        <v>B4525557085</v>
      </c>
    </row>
    <row r="180" spans="1:23" s="101" customFormat="1" ht="12.75" x14ac:dyDescent="0.2">
      <c r="A180" s="101" t="str">
        <f t="shared" ref="A180:A238" si="7">N180&amp;O180</f>
        <v>B4525567</v>
      </c>
      <c r="B180" s="101">
        <v>8625096</v>
      </c>
      <c r="C180" s="101" t="s">
        <v>337</v>
      </c>
      <c r="D180" s="336">
        <v>70</v>
      </c>
      <c r="E180" s="336">
        <v>140</v>
      </c>
      <c r="I180" s="101" t="str">
        <f>IFERROR(VLOOKUP(B180,GlobalOnly,3,FALSE),C180 &amp;IF(G180="S24"," -NEW",""))</f>
        <v>Tri W Short</v>
      </c>
      <c r="K180" s="101" t="s">
        <v>830</v>
      </c>
      <c r="L180" s="101" t="s">
        <v>794</v>
      </c>
      <c r="M180" s="101" t="str">
        <f t="shared" si="6"/>
        <v>B4525567010</v>
      </c>
      <c r="N180" s="101" t="s">
        <v>55</v>
      </c>
      <c r="O180" s="101">
        <v>4525567</v>
      </c>
      <c r="P180" s="101" t="s">
        <v>604</v>
      </c>
      <c r="Q180" s="337" t="s">
        <v>126</v>
      </c>
      <c r="R180" s="101" t="s">
        <v>90</v>
      </c>
      <c r="U180" s="101" t="s">
        <v>778</v>
      </c>
      <c r="V180" s="101" t="s">
        <v>90</v>
      </c>
      <c r="W180" s="101" t="str">
        <f>VLOOKUP(M180,'order form'!B:B,1,FALSE)</f>
        <v>B4525567010</v>
      </c>
    </row>
    <row r="181" spans="1:23" s="101" customFormat="1" ht="12.75" x14ac:dyDescent="0.2">
      <c r="A181" s="101" t="str">
        <f t="shared" si="7"/>
        <v>B4526047</v>
      </c>
      <c r="B181" s="101">
        <v>8626114</v>
      </c>
      <c r="C181" s="101" t="s">
        <v>650</v>
      </c>
      <c r="D181" s="336">
        <v>225</v>
      </c>
      <c r="E181" s="336">
        <v>450</v>
      </c>
      <c r="I181" s="101" t="str">
        <f>IFERROR(VLOOKUP(B181,GlobalOnly,3,FALSE),C181 &amp;IF(G181="S24"," -NEW",""))</f>
        <v>PR 3 Speed Suit</v>
      </c>
      <c r="K181" s="101" t="s">
        <v>829</v>
      </c>
      <c r="L181" s="101" t="s">
        <v>88</v>
      </c>
      <c r="M181" s="101" t="str">
        <f t="shared" si="6"/>
        <v>B4526047030</v>
      </c>
      <c r="N181" s="101" t="s">
        <v>55</v>
      </c>
      <c r="O181" s="101">
        <v>4526047</v>
      </c>
      <c r="P181" s="101" t="s">
        <v>605</v>
      </c>
      <c r="Q181" s="337" t="s">
        <v>122</v>
      </c>
      <c r="R181" s="101" t="s">
        <v>24</v>
      </c>
      <c r="U181" s="101" t="s">
        <v>778</v>
      </c>
      <c r="V181" s="101" t="s">
        <v>24</v>
      </c>
      <c r="W181" s="101" t="str">
        <f>VLOOKUP(M181,'order form'!B:B,1,FALSE)</f>
        <v>B4526047030</v>
      </c>
    </row>
    <row r="182" spans="1:23" s="101" customFormat="1" ht="12.75" x14ac:dyDescent="0.2">
      <c r="A182" s="101" t="str">
        <f t="shared" si="7"/>
        <v>B4526047</v>
      </c>
      <c r="B182" s="101">
        <v>8626115</v>
      </c>
      <c r="C182" s="101" t="s">
        <v>651</v>
      </c>
      <c r="D182" s="336">
        <v>225</v>
      </c>
      <c r="E182" s="336">
        <v>450</v>
      </c>
      <c r="I182" s="101" t="str">
        <f>IFERROR(VLOOKUP(B182,GlobalOnly,3,FALSE),C182 &amp;IF(G182="S24"," -NEW",""))</f>
        <v>PR 3 W Speed Suit</v>
      </c>
      <c r="K182" s="101" t="s">
        <v>829</v>
      </c>
      <c r="L182" s="101" t="s">
        <v>88</v>
      </c>
      <c r="M182" s="101" t="str">
        <f t="shared" si="6"/>
        <v>B4526047294</v>
      </c>
      <c r="N182" s="101" t="s">
        <v>55</v>
      </c>
      <c r="O182" s="101">
        <v>4526047</v>
      </c>
      <c r="P182" s="101" t="s">
        <v>605</v>
      </c>
      <c r="Q182" s="337" t="s">
        <v>125</v>
      </c>
      <c r="R182" s="101" t="s">
        <v>26</v>
      </c>
      <c r="U182" s="101" t="s">
        <v>778</v>
      </c>
      <c r="V182" s="101" t="s">
        <v>26</v>
      </c>
      <c r="W182" s="101" t="str">
        <f>VLOOKUP(M182,'order form'!B:B,1,FALSE)</f>
        <v>B4526047294</v>
      </c>
    </row>
    <row r="183" spans="1:23" s="101" customFormat="1" ht="12.75" x14ac:dyDescent="0.2">
      <c r="A183" s="101" t="str">
        <f t="shared" si="7"/>
        <v>B4526047</v>
      </c>
      <c r="B183" s="101">
        <v>8626116</v>
      </c>
      <c r="C183" s="101" t="s">
        <v>652</v>
      </c>
      <c r="D183" s="336">
        <v>42.5</v>
      </c>
      <c r="E183" s="336">
        <v>85</v>
      </c>
      <c r="I183" s="101" t="str">
        <f>IFERROR(VLOOKUP(B183,GlobalOnly,3,FALSE),C183 &amp;IF(G183="S24"," -NEW",""))</f>
        <v>PR Leg Sleeves</v>
      </c>
      <c r="K183" s="101" t="s">
        <v>829</v>
      </c>
      <c r="L183" s="101" t="s">
        <v>88</v>
      </c>
      <c r="M183" s="101" t="str">
        <f t="shared" si="6"/>
        <v>B4526047424</v>
      </c>
      <c r="N183" s="101" t="s">
        <v>55</v>
      </c>
      <c r="O183" s="101">
        <v>4526047</v>
      </c>
      <c r="P183" s="101" t="s">
        <v>605</v>
      </c>
      <c r="Q183" s="337" t="s">
        <v>119</v>
      </c>
      <c r="R183" s="101" t="s">
        <v>21</v>
      </c>
      <c r="U183" s="101" t="s">
        <v>778</v>
      </c>
      <c r="V183" s="101" t="s">
        <v>21</v>
      </c>
      <c r="W183" s="101" t="str">
        <f>VLOOKUP(M183,'order form'!B:B,1,FALSE)</f>
        <v>B4526047424</v>
      </c>
    </row>
    <row r="184" spans="1:23" s="101" customFormat="1" ht="12.75" x14ac:dyDescent="0.2">
      <c r="A184" s="101" t="str">
        <f t="shared" si="7"/>
        <v>B4526047</v>
      </c>
      <c r="B184" s="101">
        <v>4525548</v>
      </c>
      <c r="C184" s="101" t="s">
        <v>653</v>
      </c>
      <c r="D184" s="336">
        <v>100</v>
      </c>
      <c r="E184" s="336">
        <v>200</v>
      </c>
      <c r="I184" s="101" t="str">
        <f>IFERROR(VLOOKUP(B184,GlobalOnly,3,FALSE),C184 &amp;IF(G184="S24"," -NEW",""))</f>
        <v>Classico Puffy Jacket</v>
      </c>
      <c r="K184" s="101" t="s">
        <v>829</v>
      </c>
      <c r="L184" s="101" t="s">
        <v>88</v>
      </c>
      <c r="M184" s="101" t="str">
        <f t="shared" si="6"/>
        <v>B4526047625</v>
      </c>
      <c r="N184" s="101" t="s">
        <v>55</v>
      </c>
      <c r="O184" s="101">
        <v>4526047</v>
      </c>
      <c r="P184" s="101" t="s">
        <v>605</v>
      </c>
      <c r="Q184" s="337" t="s">
        <v>132</v>
      </c>
      <c r="R184" s="101" t="s">
        <v>69</v>
      </c>
      <c r="U184" s="101" t="s">
        <v>778</v>
      </c>
      <c r="V184" s="101" t="s">
        <v>69</v>
      </c>
      <c r="W184" s="101" t="str">
        <f>VLOOKUP(M184,'order form'!B:B,1,FALSE)</f>
        <v>B4526047625</v>
      </c>
    </row>
    <row r="185" spans="1:23" s="101" customFormat="1" ht="12.75" x14ac:dyDescent="0.2">
      <c r="A185" s="101" t="str">
        <f t="shared" si="7"/>
        <v>B4526047</v>
      </c>
      <c r="B185" s="101">
        <v>4525550</v>
      </c>
      <c r="C185" s="101" t="s">
        <v>654</v>
      </c>
      <c r="D185" s="336">
        <v>90</v>
      </c>
      <c r="E185" s="336">
        <v>180</v>
      </c>
      <c r="I185" s="101" t="str">
        <f>IFERROR(VLOOKUP(B185,GlobalOnly,3,FALSE),C185 &amp;IF(G185="S24"," -NEW",""))</f>
        <v>Classico Fleece Jacket</v>
      </c>
      <c r="K185" s="101" t="s">
        <v>829</v>
      </c>
      <c r="L185" s="101" t="s">
        <v>88</v>
      </c>
      <c r="M185" s="101" t="str">
        <f t="shared" si="6"/>
        <v>B4526047870</v>
      </c>
      <c r="N185" s="101" t="s">
        <v>55</v>
      </c>
      <c r="O185" s="101">
        <v>4526047</v>
      </c>
      <c r="P185" s="101" t="s">
        <v>605</v>
      </c>
      <c r="Q185" s="337" t="s">
        <v>120</v>
      </c>
      <c r="R185" s="101" t="s">
        <v>57</v>
      </c>
      <c r="U185" s="101" t="s">
        <v>778</v>
      </c>
      <c r="V185" s="101" t="s">
        <v>57</v>
      </c>
      <c r="W185" s="101" t="str">
        <f>VLOOKUP(M185,'order form'!B:B,1,FALSE)</f>
        <v>B4526047870</v>
      </c>
    </row>
    <row r="186" spans="1:23" s="101" customFormat="1" ht="12.75" x14ac:dyDescent="0.2">
      <c r="A186" s="101" t="str">
        <f t="shared" si="7"/>
        <v>B4526072</v>
      </c>
      <c r="B186" s="101">
        <v>4525552</v>
      </c>
      <c r="C186" s="101" t="s">
        <v>655</v>
      </c>
      <c r="D186" s="336">
        <v>100</v>
      </c>
      <c r="E186" s="336">
        <v>200</v>
      </c>
      <c r="I186" s="101" t="str">
        <f>IFERROR(VLOOKUP(B186,GlobalOnly,3,FALSE),C186 &amp;IF(G186="S24"," -NEW",""))</f>
        <v>Classico W Puffy Jacket</v>
      </c>
      <c r="K186" s="101" t="s">
        <v>830</v>
      </c>
      <c r="L186" s="101" t="s">
        <v>794</v>
      </c>
      <c r="M186" s="101" t="str">
        <f t="shared" si="6"/>
        <v>B4526072030</v>
      </c>
      <c r="N186" s="101" t="s">
        <v>55</v>
      </c>
      <c r="O186" s="101">
        <v>4526072</v>
      </c>
      <c r="P186" s="101" t="s">
        <v>606</v>
      </c>
      <c r="Q186" s="337" t="s">
        <v>122</v>
      </c>
      <c r="R186" s="101" t="s">
        <v>24</v>
      </c>
      <c r="U186" s="101" t="s">
        <v>778</v>
      </c>
      <c r="V186" s="101" t="s">
        <v>24</v>
      </c>
      <c r="W186" s="101" t="str">
        <f>VLOOKUP(M186,'order form'!B:B,1,FALSE)</f>
        <v>B4526072030</v>
      </c>
    </row>
    <row r="187" spans="1:23" s="101" customFormat="1" ht="12.75" x14ac:dyDescent="0.2">
      <c r="A187" s="101" t="str">
        <f t="shared" si="7"/>
        <v>B4526072</v>
      </c>
      <c r="B187" s="101">
        <v>4525553</v>
      </c>
      <c r="C187" s="101" t="s">
        <v>656</v>
      </c>
      <c r="D187" s="336">
        <v>90</v>
      </c>
      <c r="E187" s="336">
        <v>180</v>
      </c>
      <c r="I187" s="101" t="str">
        <f>IFERROR(VLOOKUP(B187,GlobalOnly,3,FALSE),C187 &amp;IF(G187="S24"," -NEW",""))</f>
        <v>Classico W Fleece</v>
      </c>
      <c r="K187" s="101" t="s">
        <v>830</v>
      </c>
      <c r="L187" s="101" t="s">
        <v>794</v>
      </c>
      <c r="M187" s="101" t="str">
        <f t="shared" si="6"/>
        <v>B4526072294</v>
      </c>
      <c r="N187" s="101" t="s">
        <v>55</v>
      </c>
      <c r="O187" s="101">
        <v>4526072</v>
      </c>
      <c r="P187" s="101" t="s">
        <v>606</v>
      </c>
      <c r="Q187" s="337" t="s">
        <v>125</v>
      </c>
      <c r="R187" s="101" t="s">
        <v>26</v>
      </c>
      <c r="U187" s="101" t="s">
        <v>778</v>
      </c>
      <c r="V187" s="101" t="s">
        <v>26</v>
      </c>
      <c r="W187" s="101" t="str">
        <f>VLOOKUP(M187,'order form'!B:B,1,FALSE)</f>
        <v>B4526072294</v>
      </c>
    </row>
    <row r="188" spans="1:23" s="101" customFormat="1" ht="12.75" x14ac:dyDescent="0.2">
      <c r="A188" s="101" t="str">
        <f t="shared" si="7"/>
        <v>B4526072</v>
      </c>
      <c r="B188" s="101">
        <v>4526079</v>
      </c>
      <c r="C188" s="101" t="s">
        <v>657</v>
      </c>
      <c r="D188" s="336">
        <v>65</v>
      </c>
      <c r="E188" s="336">
        <v>130</v>
      </c>
      <c r="I188" s="101" t="str">
        <f>IFERROR(VLOOKUP(B188,GlobalOnly,3,FALSE),C188 &amp;IF(G188="S24"," -NEW",""))</f>
        <v>Logo Hoody</v>
      </c>
      <c r="K188" s="101" t="s">
        <v>830</v>
      </c>
      <c r="L188" s="101" t="s">
        <v>794</v>
      </c>
      <c r="M188" s="101" t="str">
        <f t="shared" si="6"/>
        <v>B4526072424</v>
      </c>
      <c r="N188" s="101" t="s">
        <v>55</v>
      </c>
      <c r="O188" s="101">
        <v>4526072</v>
      </c>
      <c r="P188" s="101" t="s">
        <v>606</v>
      </c>
      <c r="Q188" s="337" t="s">
        <v>119</v>
      </c>
      <c r="R188" s="101" t="s">
        <v>21</v>
      </c>
      <c r="U188" s="101" t="s">
        <v>778</v>
      </c>
      <c r="V188" s="101" t="s">
        <v>21</v>
      </c>
      <c r="W188" s="101" t="str">
        <f>VLOOKUP(M188,'order form'!B:B,1,FALSE)</f>
        <v>B4526072424</v>
      </c>
    </row>
    <row r="189" spans="1:23" s="101" customFormat="1" ht="12.75" x14ac:dyDescent="0.2">
      <c r="A189" s="101" t="str">
        <f t="shared" si="7"/>
        <v>B4526072</v>
      </c>
      <c r="B189" s="101">
        <v>4526080</v>
      </c>
      <c r="C189" s="101" t="s">
        <v>658</v>
      </c>
      <c r="D189" s="336">
        <v>50</v>
      </c>
      <c r="E189" s="336">
        <v>100</v>
      </c>
      <c r="I189" s="101" t="str">
        <f>IFERROR(VLOOKUP(B189,GlobalOnly,3,FALSE),C189 &amp;IF(G189="S24"," -NEW",""))</f>
        <v>Logo Sweatshirt</v>
      </c>
      <c r="K189" s="101" t="s">
        <v>830</v>
      </c>
      <c r="L189" s="101" t="s">
        <v>794</v>
      </c>
      <c r="M189" s="101" t="str">
        <f t="shared" si="6"/>
        <v>B4526072625</v>
      </c>
      <c r="N189" s="101" t="s">
        <v>55</v>
      </c>
      <c r="O189" s="101">
        <v>4526072</v>
      </c>
      <c r="P189" s="101" t="s">
        <v>606</v>
      </c>
      <c r="Q189" s="337" t="s">
        <v>132</v>
      </c>
      <c r="R189" s="101" t="s">
        <v>69</v>
      </c>
      <c r="U189" s="101" t="s">
        <v>778</v>
      </c>
      <c r="V189" s="101" t="s">
        <v>69</v>
      </c>
      <c r="W189" s="101" t="str">
        <f>VLOOKUP(M189,'order form'!B:B,1,FALSE)</f>
        <v>B4526072625</v>
      </c>
    </row>
    <row r="190" spans="1:23" s="101" customFormat="1" ht="12.75" x14ac:dyDescent="0.2">
      <c r="A190" s="101" t="str">
        <f t="shared" si="7"/>
        <v>B4526072</v>
      </c>
      <c r="B190" s="101">
        <v>4526081</v>
      </c>
      <c r="C190" s="101" t="s">
        <v>659</v>
      </c>
      <c r="D190" s="336">
        <v>25</v>
      </c>
      <c r="E190" s="336">
        <v>50</v>
      </c>
      <c r="I190" s="101" t="str">
        <f>IFERROR(VLOOKUP(B190,GlobalOnly,3,FALSE),C190 &amp;IF(G190="S24"," -NEW",""))</f>
        <v>Tone Logo Tee</v>
      </c>
      <c r="K190" s="101" t="s">
        <v>830</v>
      </c>
      <c r="L190" s="101" t="s">
        <v>794</v>
      </c>
      <c r="M190" s="101" t="str">
        <f t="shared" si="6"/>
        <v>B4526072870</v>
      </c>
      <c r="N190" s="101" t="s">
        <v>55</v>
      </c>
      <c r="O190" s="101">
        <v>4526072</v>
      </c>
      <c r="P190" s="101" t="s">
        <v>606</v>
      </c>
      <c r="Q190" s="337" t="s">
        <v>120</v>
      </c>
      <c r="R190" s="101" t="s">
        <v>22</v>
      </c>
      <c r="U190" s="101" t="s">
        <v>778</v>
      </c>
      <c r="V190" s="101" t="s">
        <v>22</v>
      </c>
      <c r="W190" s="101" t="str">
        <f>VLOOKUP(M190,'order form'!B:B,1,FALSE)</f>
        <v>B4526072870</v>
      </c>
    </row>
    <row r="191" spans="1:23" s="101" customFormat="1" ht="12.75" x14ac:dyDescent="0.2">
      <c r="A191" s="101" t="str">
        <f t="shared" si="7"/>
        <v>C4521512</v>
      </c>
      <c r="B191" s="101">
        <v>4526082</v>
      </c>
      <c r="C191" s="101" t="s">
        <v>660</v>
      </c>
      <c r="D191" s="336">
        <v>25</v>
      </c>
      <c r="E191" s="336">
        <v>50</v>
      </c>
      <c r="I191" s="101" t="str">
        <f>IFERROR(VLOOKUP(B191,GlobalOnly,3,FALSE),C191 &amp;IF(G191="S24"," -NEW",""))</f>
        <v>Innovation Logo Tee</v>
      </c>
      <c r="K191" s="101" t="s">
        <v>829</v>
      </c>
      <c r="L191" s="101" t="s">
        <v>88</v>
      </c>
      <c r="M191" s="101" t="str">
        <f t="shared" si="6"/>
        <v>C4521512085</v>
      </c>
      <c r="N191" s="101" t="s">
        <v>59</v>
      </c>
      <c r="O191" s="101">
        <v>4521512</v>
      </c>
      <c r="P191" s="101" t="s">
        <v>60</v>
      </c>
      <c r="Q191" s="337" t="s">
        <v>117</v>
      </c>
      <c r="R191" s="101" t="s">
        <v>34</v>
      </c>
      <c r="S191" s="101" t="s">
        <v>23</v>
      </c>
      <c r="U191" s="101" t="s">
        <v>779</v>
      </c>
      <c r="V191" s="101" t="s">
        <v>1270</v>
      </c>
      <c r="W191" s="101" t="str">
        <f>VLOOKUP(M191,'order form'!B:B,1,FALSE)</f>
        <v>C4521512085</v>
      </c>
    </row>
    <row r="192" spans="1:23" s="101" customFormat="1" ht="12.75" x14ac:dyDescent="0.2">
      <c r="A192" s="101" t="str">
        <f t="shared" si="7"/>
        <v>C4521512</v>
      </c>
      <c r="B192" s="101">
        <v>4526083</v>
      </c>
      <c r="C192" s="101" t="s">
        <v>661</v>
      </c>
      <c r="D192" s="336">
        <v>30</v>
      </c>
      <c r="E192" s="336">
        <v>60</v>
      </c>
      <c r="I192" s="101" t="str">
        <f>IFERROR(VLOOKUP(B192,GlobalOnly,3,FALSE),C192 &amp;IF(G192="S24"," -NEW",""))</f>
        <v>Sleeve Logo LS Tee</v>
      </c>
      <c r="K192" s="101" t="s">
        <v>829</v>
      </c>
      <c r="L192" s="101" t="s">
        <v>88</v>
      </c>
      <c r="M192" s="101" t="str">
        <f t="shared" si="6"/>
        <v>C4521512383</v>
      </c>
      <c r="N192" s="101" t="s">
        <v>59</v>
      </c>
      <c r="O192" s="101">
        <v>4521512</v>
      </c>
      <c r="P192" s="101" t="s">
        <v>60</v>
      </c>
      <c r="Q192" s="337" t="s">
        <v>118</v>
      </c>
      <c r="R192" s="101" t="s">
        <v>36</v>
      </c>
      <c r="S192" s="101" t="s">
        <v>25</v>
      </c>
      <c r="U192" s="101" t="s">
        <v>779</v>
      </c>
      <c r="V192" s="101" t="s">
        <v>36</v>
      </c>
      <c r="W192" s="101" t="str">
        <f>VLOOKUP(M192,'order form'!B:B,1,FALSE)</f>
        <v>C4521512383</v>
      </c>
    </row>
    <row r="193" spans="1:23" s="101" customFormat="1" ht="12.75" x14ac:dyDescent="0.2">
      <c r="A193" s="101" t="str">
        <f t="shared" si="7"/>
        <v>C4521512</v>
      </c>
      <c r="B193" s="101">
        <v>4526084</v>
      </c>
      <c r="C193" s="101" t="s">
        <v>662</v>
      </c>
      <c r="D193" s="336">
        <v>115</v>
      </c>
      <c r="E193" s="336">
        <v>230</v>
      </c>
      <c r="I193" s="101" t="str">
        <f>IFERROR(VLOOKUP(B193,GlobalOnly,3,FALSE),C193 &amp;IF(G193="S24"," -NEW",""))</f>
        <v>Castelli Alpha Fleece Hoody</v>
      </c>
      <c r="K193" s="101" t="s">
        <v>829</v>
      </c>
      <c r="L193" s="101" t="s">
        <v>88</v>
      </c>
      <c r="M193" s="101" t="str">
        <f t="shared" si="6"/>
        <v>C4521512870</v>
      </c>
      <c r="N193" s="101" t="s">
        <v>59</v>
      </c>
      <c r="O193" s="101">
        <v>4521512</v>
      </c>
      <c r="P193" s="101" t="s">
        <v>60</v>
      </c>
      <c r="Q193" s="337" t="s">
        <v>120</v>
      </c>
      <c r="R193" s="101" t="s">
        <v>57</v>
      </c>
      <c r="S193" s="101" t="s">
        <v>23</v>
      </c>
      <c r="U193" s="101" t="s">
        <v>779</v>
      </c>
      <c r="V193" s="101" t="s">
        <v>57</v>
      </c>
      <c r="W193" s="101" t="str">
        <f>VLOOKUP(M193,'order form'!B:B,1,FALSE)</f>
        <v>C4521512870</v>
      </c>
    </row>
    <row r="194" spans="1:23" s="101" customFormat="1" ht="12.75" x14ac:dyDescent="0.2">
      <c r="A194" s="101" t="str">
        <f t="shared" si="7"/>
        <v>C4525057</v>
      </c>
      <c r="B194" s="101">
        <v>4526085</v>
      </c>
      <c r="C194" s="101" t="s">
        <v>663</v>
      </c>
      <c r="D194" s="336">
        <v>65</v>
      </c>
      <c r="E194" s="336">
        <v>130</v>
      </c>
      <c r="I194" s="101" t="str">
        <f>IFERROR(VLOOKUP(B194,GlobalOnly,3,FALSE),C194 &amp;IF(G194="S24"," -NEW",""))</f>
        <v>Milano 2 Pant</v>
      </c>
      <c r="K194" s="101" t="s">
        <v>830</v>
      </c>
      <c r="L194" s="101" t="s">
        <v>794</v>
      </c>
      <c r="M194" s="101" t="str">
        <f t="shared" si="6"/>
        <v>C4525057010</v>
      </c>
      <c r="N194" s="101" t="s">
        <v>59</v>
      </c>
      <c r="O194" s="101">
        <v>4525057</v>
      </c>
      <c r="P194" s="101" t="s">
        <v>291</v>
      </c>
      <c r="Q194" s="337" t="s">
        <v>126</v>
      </c>
      <c r="R194" s="101" t="s">
        <v>27</v>
      </c>
      <c r="U194" s="101" t="s">
        <v>779</v>
      </c>
      <c r="V194" s="101" t="s">
        <v>27</v>
      </c>
      <c r="W194" s="101" t="str">
        <f>VLOOKUP(M194,'order form'!B:B,1,FALSE)</f>
        <v>C4525057010</v>
      </c>
    </row>
    <row r="195" spans="1:23" s="101" customFormat="1" ht="12.75" x14ac:dyDescent="0.2">
      <c r="A195" s="101" t="str">
        <f t="shared" si="7"/>
        <v>C4525073</v>
      </c>
      <c r="B195" s="101">
        <v>4526086</v>
      </c>
      <c r="C195" s="101" t="s">
        <v>664</v>
      </c>
      <c r="D195" s="336">
        <v>50</v>
      </c>
      <c r="E195" s="336">
        <v>100</v>
      </c>
      <c r="I195" s="101" t="str">
        <f>IFERROR(VLOOKUP(B195,GlobalOnly,3,FALSE),C195 &amp;IF(G195="S24"," -NEW",""))</f>
        <v>Milano 2 Short</v>
      </c>
      <c r="K195" s="101" t="s">
        <v>829</v>
      </c>
      <c r="L195" s="101" t="s">
        <v>88</v>
      </c>
      <c r="M195" s="101" t="str">
        <f t="shared" si="6"/>
        <v>C4525073085</v>
      </c>
      <c r="N195" s="101" t="s">
        <v>59</v>
      </c>
      <c r="O195" s="101">
        <v>4525073</v>
      </c>
      <c r="P195" s="101" t="s">
        <v>292</v>
      </c>
      <c r="Q195" s="337" t="s">
        <v>117</v>
      </c>
      <c r="R195" s="101" t="s">
        <v>34</v>
      </c>
      <c r="U195" s="101" t="s">
        <v>779</v>
      </c>
      <c r="V195" s="101" t="s">
        <v>34</v>
      </c>
      <c r="W195" s="101" t="str">
        <f>VLOOKUP(M195,'order form'!B:B,1,FALSE)</f>
        <v>C4525073085</v>
      </c>
    </row>
    <row r="196" spans="1:23" s="101" customFormat="1" ht="12.75" x14ac:dyDescent="0.2">
      <c r="A196" s="101" t="str">
        <f t="shared" si="7"/>
        <v>C4525073</v>
      </c>
      <c r="B196" s="101">
        <v>4526104</v>
      </c>
      <c r="C196" s="101" t="s">
        <v>665</v>
      </c>
      <c r="D196" s="336">
        <v>50</v>
      </c>
      <c r="E196" s="336">
        <v>100</v>
      </c>
      <c r="I196" s="101" t="str">
        <f>IFERROR(VLOOKUP(B196,GlobalOnly,3,FALSE),C196 &amp;IF(G196="S24"," -NEW",""))</f>
        <v>Logo W Sweatshirt</v>
      </c>
      <c r="K196" s="101" t="s">
        <v>829</v>
      </c>
      <c r="L196" s="101" t="s">
        <v>88</v>
      </c>
      <c r="M196" s="101" t="str">
        <f t="shared" si="6"/>
        <v>C4525073456</v>
      </c>
      <c r="N196" s="101" t="s">
        <v>59</v>
      </c>
      <c r="O196" s="101">
        <v>4525073</v>
      </c>
      <c r="P196" s="101" t="s">
        <v>292</v>
      </c>
      <c r="Q196" s="337" t="s">
        <v>124</v>
      </c>
      <c r="R196" s="101" t="s">
        <v>346</v>
      </c>
      <c r="U196" s="101" t="s">
        <v>779</v>
      </c>
      <c r="V196" s="101" t="s">
        <v>346</v>
      </c>
      <c r="W196" s="101" t="str">
        <f>VLOOKUP(M196,'order form'!B:B,1,FALSE)</f>
        <v>C4525073456</v>
      </c>
    </row>
    <row r="197" spans="1:23" s="101" customFormat="1" ht="12.75" x14ac:dyDescent="0.2">
      <c r="A197" s="101" t="str">
        <f t="shared" si="7"/>
        <v>C4525503</v>
      </c>
      <c r="B197" s="101">
        <v>4526105</v>
      </c>
      <c r="C197" s="101" t="s">
        <v>666</v>
      </c>
      <c r="D197" s="336">
        <v>25</v>
      </c>
      <c r="E197" s="336">
        <v>50</v>
      </c>
      <c r="I197" s="101" t="str">
        <f>IFERROR(VLOOKUP(B197,GlobalOnly,3,FALSE),C197 &amp;IF(G197="S24"," -NEW",""))</f>
        <v>Logo W Tee</v>
      </c>
      <c r="K197" s="101" t="s">
        <v>829</v>
      </c>
      <c r="L197" s="101" t="s">
        <v>88</v>
      </c>
      <c r="M197" s="101" t="str">
        <f t="shared" si="6"/>
        <v>C4525503034</v>
      </c>
      <c r="N197" s="101" t="s">
        <v>59</v>
      </c>
      <c r="O197" s="101">
        <v>4525503</v>
      </c>
      <c r="P197" s="101" t="s">
        <v>607</v>
      </c>
      <c r="Q197" s="337" t="s">
        <v>771</v>
      </c>
      <c r="R197" s="101" t="s">
        <v>727</v>
      </c>
      <c r="U197" s="101" t="s">
        <v>779</v>
      </c>
      <c r="V197" s="101" t="s">
        <v>727</v>
      </c>
      <c r="W197" s="101" t="str">
        <f>VLOOKUP(M197,'order form'!B:B,1,FALSE)</f>
        <v>C4525503034</v>
      </c>
    </row>
    <row r="198" spans="1:23" s="101" customFormat="1" ht="12.75" x14ac:dyDescent="0.2">
      <c r="A198" s="101" t="str">
        <f t="shared" si="7"/>
        <v>C4525503</v>
      </c>
      <c r="B198" s="101">
        <v>4526045</v>
      </c>
      <c r="C198" s="101" t="s">
        <v>667</v>
      </c>
      <c r="D198" s="336">
        <v>6</v>
      </c>
      <c r="E198" s="336">
        <v>12</v>
      </c>
      <c r="I198" s="101" t="str">
        <f>IFERROR(VLOOKUP(B198,GlobalOnly,3,FALSE),C198 &amp;IF(G198="S24"," -NEW",""))</f>
        <v>Castelli Logo Water Bottle</v>
      </c>
      <c r="K198" s="101" t="s">
        <v>829</v>
      </c>
      <c r="L198" s="101" t="s">
        <v>88</v>
      </c>
      <c r="M198" s="101" t="str">
        <f t="shared" si="6"/>
        <v>C4525503085</v>
      </c>
      <c r="N198" s="101" t="s">
        <v>59</v>
      </c>
      <c r="O198" s="101">
        <v>4525503</v>
      </c>
      <c r="P198" s="101" t="s">
        <v>607</v>
      </c>
      <c r="Q198" s="337" t="s">
        <v>117</v>
      </c>
      <c r="R198" s="101" t="s">
        <v>20</v>
      </c>
      <c r="U198" s="101" t="s">
        <v>779</v>
      </c>
      <c r="V198" s="101" t="s">
        <v>20</v>
      </c>
      <c r="W198" s="101" t="str">
        <f>VLOOKUP(M198,'order form'!B:B,1,FALSE)</f>
        <v>C4525503085</v>
      </c>
    </row>
    <row r="199" spans="1:23" s="101" customFormat="1" ht="12.75" x14ac:dyDescent="0.2">
      <c r="A199" s="101" t="str">
        <f t="shared" si="7"/>
        <v>C4525503</v>
      </c>
      <c r="B199" s="101">
        <v>4526046</v>
      </c>
      <c r="C199" s="101" t="s">
        <v>668</v>
      </c>
      <c r="D199" s="336">
        <v>6</v>
      </c>
      <c r="E199" s="336">
        <v>12</v>
      </c>
      <c r="I199" s="101" t="str">
        <f>IFERROR(VLOOKUP(B199,GlobalOnly,3,FALSE),C199 &amp;IF(G199="S24"," -NEW",""))</f>
        <v>Castelli Cloud Water Bottle</v>
      </c>
      <c r="K199" s="101" t="s">
        <v>829</v>
      </c>
      <c r="L199" s="101" t="s">
        <v>88</v>
      </c>
      <c r="M199" s="101" t="str">
        <f t="shared" si="6"/>
        <v>C4525503424</v>
      </c>
      <c r="N199" s="101" t="s">
        <v>59</v>
      </c>
      <c r="O199" s="101">
        <v>4525503</v>
      </c>
      <c r="P199" s="101" t="s">
        <v>607</v>
      </c>
      <c r="Q199" s="337" t="s">
        <v>119</v>
      </c>
      <c r="R199" s="101" t="s">
        <v>21</v>
      </c>
      <c r="U199" s="101" t="s">
        <v>779</v>
      </c>
      <c r="V199" s="101" t="s">
        <v>21</v>
      </c>
      <c r="W199" s="101" t="str">
        <f>VLOOKUP(M199,'order form'!B:B,1,FALSE)</f>
        <v>C4525503424</v>
      </c>
    </row>
    <row r="200" spans="1:23" s="101" customFormat="1" ht="12.75" x14ac:dyDescent="0.2">
      <c r="A200" s="101" t="str">
        <f t="shared" si="7"/>
        <v>C4525503</v>
      </c>
      <c r="B200" s="101">
        <v>8900104</v>
      </c>
      <c r="C200" s="101" t="s">
        <v>115</v>
      </c>
      <c r="D200" s="336">
        <v>25</v>
      </c>
      <c r="E200" s="336">
        <v>50</v>
      </c>
      <c r="G200" s="101" t="s">
        <v>114</v>
      </c>
      <c r="I200" s="101" t="str">
        <f>IFERROR(VLOOKUP(B200,GlobalOnly,3,FALSE),C200 &amp;IF(G200="S24"," -NEW",""))</f>
        <v>Undersaddle Mini</v>
      </c>
      <c r="K200" s="101" t="s">
        <v>829</v>
      </c>
      <c r="L200" s="101" t="s">
        <v>88</v>
      </c>
      <c r="M200" s="101" t="str">
        <f t="shared" si="6"/>
        <v>C4525503712</v>
      </c>
      <c r="N200" s="101" t="s">
        <v>59</v>
      </c>
      <c r="O200" s="101">
        <v>4525503</v>
      </c>
      <c r="P200" s="101" t="s">
        <v>607</v>
      </c>
      <c r="Q200" s="337" t="s">
        <v>764</v>
      </c>
      <c r="R200" s="101" t="s">
        <v>684</v>
      </c>
      <c r="U200" s="101" t="s">
        <v>779</v>
      </c>
      <c r="V200" s="101" t="s">
        <v>684</v>
      </c>
      <c r="W200" s="101" t="str">
        <f>VLOOKUP(M200,'order form'!B:B,1,FALSE)</f>
        <v>C4525503712</v>
      </c>
    </row>
    <row r="201" spans="1:23" s="101" customFormat="1" ht="12.75" x14ac:dyDescent="0.2">
      <c r="A201" s="101" t="str">
        <f t="shared" si="7"/>
        <v>C4525555</v>
      </c>
      <c r="B201" s="101">
        <v>8900105</v>
      </c>
      <c r="C201" s="101" t="s">
        <v>116</v>
      </c>
      <c r="D201" s="336">
        <v>30</v>
      </c>
      <c r="E201" s="336">
        <v>60</v>
      </c>
      <c r="G201" s="101" t="s">
        <v>114</v>
      </c>
      <c r="I201" s="101" t="str">
        <f>IFERROR(VLOOKUP(B201,GlobalOnly,3,FALSE),C201 &amp;IF(G201="S24"," -NEW",""))</f>
        <v>Undersaddle  XL</v>
      </c>
      <c r="K201" s="101" t="s">
        <v>830</v>
      </c>
      <c r="L201" s="101" t="s">
        <v>794</v>
      </c>
      <c r="M201" s="101" t="str">
        <f t="shared" si="6"/>
        <v>C4525555085</v>
      </c>
      <c r="N201" s="101" t="s">
        <v>59</v>
      </c>
      <c r="O201" s="101">
        <v>4525555</v>
      </c>
      <c r="P201" s="101" t="s">
        <v>608</v>
      </c>
      <c r="Q201" s="337" t="s">
        <v>117</v>
      </c>
      <c r="R201" s="101" t="s">
        <v>20</v>
      </c>
      <c r="U201" s="101" t="s">
        <v>779</v>
      </c>
      <c r="V201" s="101" t="s">
        <v>20</v>
      </c>
      <c r="W201" s="101" t="str">
        <f>VLOOKUP(M201,'order form'!B:B,1,FALSE)</f>
        <v>C4525555085</v>
      </c>
    </row>
    <row r="202" spans="1:23" s="101" customFormat="1" ht="12.75" x14ac:dyDescent="0.2">
      <c r="A202" s="101" t="str">
        <f t="shared" si="7"/>
        <v>C4525555</v>
      </c>
      <c r="B202" s="101">
        <v>4525555</v>
      </c>
      <c r="C202" s="101" t="s">
        <v>608</v>
      </c>
      <c r="D202" s="336">
        <v>100</v>
      </c>
      <c r="E202" s="336">
        <v>200</v>
      </c>
      <c r="I202" s="101" t="str">
        <f>IFERROR(VLOOKUP(B202,GlobalOnly,3,FALSE),C202 &amp;IF(G202="S24"," -NEW",""))</f>
        <v>Perfetto Air W Vest</v>
      </c>
      <c r="K202" s="101" t="s">
        <v>830</v>
      </c>
      <c r="L202" s="101" t="s">
        <v>794</v>
      </c>
      <c r="M202" s="101" t="str">
        <f t="shared" si="6"/>
        <v>C4525555288</v>
      </c>
      <c r="N202" s="101" t="s">
        <v>59</v>
      </c>
      <c r="O202" s="101">
        <v>4525555</v>
      </c>
      <c r="P202" s="101" t="s">
        <v>608</v>
      </c>
      <c r="Q202" s="337" t="s">
        <v>761</v>
      </c>
      <c r="R202" s="101" t="s">
        <v>732</v>
      </c>
      <c r="U202" s="101" t="s">
        <v>779</v>
      </c>
      <c r="V202" s="101" t="s">
        <v>732</v>
      </c>
      <c r="W202" s="101" t="str">
        <f>VLOOKUP(M202,'order form'!B:B,1,FALSE)</f>
        <v>C4525555288</v>
      </c>
    </row>
    <row r="203" spans="1:23" s="101" customFormat="1" ht="12.75" x14ac:dyDescent="0.2">
      <c r="A203" s="101" t="str">
        <f t="shared" si="7"/>
        <v>C4525555</v>
      </c>
      <c r="B203" s="101">
        <v>4525555</v>
      </c>
      <c r="C203" s="101" t="s">
        <v>608</v>
      </c>
      <c r="D203" s="336">
        <v>100</v>
      </c>
      <c r="E203" s="336">
        <v>200</v>
      </c>
      <c r="I203" s="101" t="str">
        <f>IFERROR(VLOOKUP(B203,GlobalOnly,3,FALSE),C203 &amp;IF(G203="S24"," -NEW",""))</f>
        <v>Perfetto Air W Vest</v>
      </c>
      <c r="K203" s="101" t="s">
        <v>830</v>
      </c>
      <c r="L203" s="101" t="s">
        <v>794</v>
      </c>
      <c r="M203" s="101" t="str">
        <f t="shared" si="6"/>
        <v>C4525555502</v>
      </c>
      <c r="N203" s="101" t="s">
        <v>59</v>
      </c>
      <c r="O203" s="101">
        <v>4525555</v>
      </c>
      <c r="P203" s="101" t="s">
        <v>608</v>
      </c>
      <c r="Q203" s="337" t="s">
        <v>129</v>
      </c>
      <c r="R203" s="101" t="s">
        <v>31</v>
      </c>
      <c r="U203" s="101" t="s">
        <v>779</v>
      </c>
      <c r="V203" s="101" t="s">
        <v>31</v>
      </c>
      <c r="W203" s="101" t="str">
        <f>VLOOKUP(M203,'order form'!B:B,1,FALSE)</f>
        <v>C4525555502</v>
      </c>
    </row>
    <row r="204" spans="1:23" s="101" customFormat="1" ht="12.75" x14ac:dyDescent="0.2">
      <c r="A204" s="101" t="str">
        <f t="shared" si="7"/>
        <v>C4526013</v>
      </c>
      <c r="B204" s="101">
        <v>4526013</v>
      </c>
      <c r="C204" s="101" t="s">
        <v>609</v>
      </c>
      <c r="D204" s="336">
        <v>75</v>
      </c>
      <c r="E204" s="336">
        <v>150</v>
      </c>
      <c r="I204" s="101" t="str">
        <f>IFERROR(VLOOKUP(B204,GlobalOnly,3,FALSE),C204 &amp;IF(G204="S24"," -NEW",""))</f>
        <v>Espresso 2 Vest</v>
      </c>
      <c r="K204" s="101" t="s">
        <v>829</v>
      </c>
      <c r="L204" s="101" t="s">
        <v>88</v>
      </c>
      <c r="M204" s="101" t="str">
        <f t="shared" si="6"/>
        <v>C4526013010</v>
      </c>
      <c r="N204" s="101" t="s">
        <v>59</v>
      </c>
      <c r="O204" s="101">
        <v>4526013</v>
      </c>
      <c r="P204" s="101" t="s">
        <v>609</v>
      </c>
      <c r="Q204" s="337" t="s">
        <v>126</v>
      </c>
      <c r="R204" s="101" t="s">
        <v>27</v>
      </c>
      <c r="U204" s="101" t="s">
        <v>779</v>
      </c>
      <c r="V204" s="101" t="s">
        <v>1259</v>
      </c>
      <c r="W204" s="101" t="str">
        <f>VLOOKUP(M204,'order form'!B:B,1,FALSE)</f>
        <v>C4526013010</v>
      </c>
    </row>
    <row r="205" spans="1:23" s="101" customFormat="1" ht="12.75" x14ac:dyDescent="0.2">
      <c r="A205" s="101" t="str">
        <f t="shared" si="7"/>
        <v>C4526013</v>
      </c>
      <c r="B205" s="101">
        <v>4526013</v>
      </c>
      <c r="C205" s="101" t="s">
        <v>609</v>
      </c>
      <c r="D205" s="336">
        <v>75</v>
      </c>
      <c r="E205" s="336">
        <v>150</v>
      </c>
      <c r="I205" s="101" t="str">
        <f>IFERROR(VLOOKUP(B205,GlobalOnly,3,FALSE),C205 &amp;IF(G205="S24"," -NEW",""))</f>
        <v>Espresso 2 Vest</v>
      </c>
      <c r="K205" s="101" t="s">
        <v>829</v>
      </c>
      <c r="L205" s="101" t="s">
        <v>88</v>
      </c>
      <c r="M205" s="101" t="str">
        <f t="shared" si="6"/>
        <v>C4526013021</v>
      </c>
      <c r="N205" s="101" t="s">
        <v>59</v>
      </c>
      <c r="O205" s="101">
        <v>4526013</v>
      </c>
      <c r="P205" s="101" t="s">
        <v>609</v>
      </c>
      <c r="Q205" s="337" t="s">
        <v>356</v>
      </c>
      <c r="R205" s="101" t="s">
        <v>342</v>
      </c>
      <c r="U205" s="101" t="s">
        <v>779</v>
      </c>
      <c r="V205" s="101" t="s">
        <v>342</v>
      </c>
      <c r="W205" s="101" t="str">
        <f>VLOOKUP(M205,'order form'!B:B,1,FALSE)</f>
        <v>C4526013021</v>
      </c>
    </row>
    <row r="206" spans="1:23" s="101" customFormat="1" ht="12.75" x14ac:dyDescent="0.2">
      <c r="A206" s="101" t="str">
        <f t="shared" si="7"/>
        <v>C4526013</v>
      </c>
      <c r="B206" s="101">
        <v>4526013</v>
      </c>
      <c r="C206" s="101" t="s">
        <v>609</v>
      </c>
      <c r="D206" s="336">
        <v>75</v>
      </c>
      <c r="E206" s="336">
        <v>150</v>
      </c>
      <c r="I206" s="101" t="str">
        <f>IFERROR(VLOOKUP(B206,GlobalOnly,3,FALSE),C206 &amp;IF(G206="S24"," -NEW",""))</f>
        <v>Espresso 2 Vest</v>
      </c>
      <c r="K206" s="101" t="s">
        <v>829</v>
      </c>
      <c r="L206" s="101" t="s">
        <v>88</v>
      </c>
      <c r="M206" s="101" t="str">
        <f t="shared" si="6"/>
        <v>C4526013294</v>
      </c>
      <c r="N206" s="101" t="s">
        <v>59</v>
      </c>
      <c r="O206" s="101">
        <v>4526013</v>
      </c>
      <c r="P206" s="101" t="s">
        <v>609</v>
      </c>
      <c r="Q206" s="337" t="s">
        <v>125</v>
      </c>
      <c r="R206" s="101" t="s">
        <v>26</v>
      </c>
      <c r="U206" s="101" t="s">
        <v>779</v>
      </c>
      <c r="V206" s="101" t="s">
        <v>26</v>
      </c>
      <c r="W206" s="101" t="str">
        <f>VLOOKUP(M206,'order form'!B:B,1,FALSE)</f>
        <v>C4526013294</v>
      </c>
    </row>
    <row r="207" spans="1:23" s="101" customFormat="1" ht="12.75" x14ac:dyDescent="0.2">
      <c r="A207" s="101" t="str">
        <f t="shared" si="7"/>
        <v>C4526013</v>
      </c>
      <c r="B207" s="101">
        <v>4526013</v>
      </c>
      <c r="C207" s="101" t="s">
        <v>609</v>
      </c>
      <c r="D207" s="336">
        <v>75</v>
      </c>
      <c r="E207" s="336">
        <v>150</v>
      </c>
      <c r="I207" s="101" t="str">
        <f>IFERROR(VLOOKUP(B207,GlobalOnly,3,FALSE),C207 &amp;IF(G207="S24"," -NEW",""))</f>
        <v>Espresso 2 Vest</v>
      </c>
      <c r="K207" s="101" t="s">
        <v>829</v>
      </c>
      <c r="L207" s="101" t="s">
        <v>88</v>
      </c>
      <c r="M207" s="101" t="str">
        <f t="shared" si="6"/>
        <v>C4526013424</v>
      </c>
      <c r="N207" s="101" t="s">
        <v>59</v>
      </c>
      <c r="O207" s="101">
        <v>4526013</v>
      </c>
      <c r="P207" s="101" t="s">
        <v>609</v>
      </c>
      <c r="Q207" s="337" t="s">
        <v>119</v>
      </c>
      <c r="R207" s="101" t="s">
        <v>21</v>
      </c>
      <c r="U207" s="101" t="s">
        <v>779</v>
      </c>
      <c r="V207" s="101" t="s">
        <v>21</v>
      </c>
      <c r="W207" s="101" t="str">
        <f>VLOOKUP(M207,'order form'!B:B,1,FALSE)</f>
        <v>C4526013424</v>
      </c>
    </row>
    <row r="208" spans="1:23" s="101" customFormat="1" ht="12.75" x14ac:dyDescent="0.2">
      <c r="A208" s="101" t="str">
        <f t="shared" si="7"/>
        <v>C4526013</v>
      </c>
      <c r="B208" s="101">
        <v>4526013</v>
      </c>
      <c r="C208" s="101" t="s">
        <v>609</v>
      </c>
      <c r="D208" s="336">
        <v>75</v>
      </c>
      <c r="E208" s="336">
        <v>150</v>
      </c>
      <c r="I208" s="101" t="str">
        <f>IFERROR(VLOOKUP(B208,GlobalOnly,3,FALSE),C208 &amp;IF(G208="S24"," -NEW",""))</f>
        <v>Espresso 2 Vest</v>
      </c>
      <c r="K208" s="101" t="s">
        <v>829</v>
      </c>
      <c r="L208" s="101" t="s">
        <v>88</v>
      </c>
      <c r="M208" s="101" t="str">
        <f t="shared" si="6"/>
        <v>C4526013655</v>
      </c>
      <c r="N208" s="101" t="s">
        <v>59</v>
      </c>
      <c r="O208" s="101">
        <v>4526013</v>
      </c>
      <c r="P208" s="101" t="s">
        <v>609</v>
      </c>
      <c r="Q208" s="337" t="s">
        <v>763</v>
      </c>
      <c r="R208" s="101" t="s">
        <v>683</v>
      </c>
      <c r="U208" s="101" t="s">
        <v>779</v>
      </c>
      <c r="V208" s="101" t="s">
        <v>683</v>
      </c>
      <c r="W208" s="101" t="str">
        <f>VLOOKUP(M208,'order form'!B:B,1,FALSE)</f>
        <v>C4526013655</v>
      </c>
    </row>
    <row r="209" spans="1:23" s="101" customFormat="1" ht="12.75" x14ac:dyDescent="0.2">
      <c r="A209" s="101" t="str">
        <f t="shared" si="7"/>
        <v>C4526013</v>
      </c>
      <c r="B209" s="101">
        <v>4526013</v>
      </c>
      <c r="C209" s="101" t="s">
        <v>609</v>
      </c>
      <c r="D209" s="336">
        <v>75</v>
      </c>
      <c r="E209" s="336">
        <v>150</v>
      </c>
      <c r="I209" s="101" t="str">
        <f>IFERROR(VLOOKUP(B209,GlobalOnly,3,FALSE),C209 &amp;IF(G209="S24"," -NEW",""))</f>
        <v>Espresso 2 Vest</v>
      </c>
      <c r="K209" s="101" t="s">
        <v>829</v>
      </c>
      <c r="L209" s="101" t="s">
        <v>88</v>
      </c>
      <c r="M209" s="101" t="str">
        <f t="shared" si="6"/>
        <v>C4526013712</v>
      </c>
      <c r="N209" s="101" t="s">
        <v>59</v>
      </c>
      <c r="O209" s="101">
        <v>4526013</v>
      </c>
      <c r="P209" s="101" t="s">
        <v>609</v>
      </c>
      <c r="Q209" s="337" t="s">
        <v>764</v>
      </c>
      <c r="R209" s="101" t="s">
        <v>684</v>
      </c>
      <c r="U209" s="101" t="s">
        <v>779</v>
      </c>
      <c r="V209" s="101" t="s">
        <v>684</v>
      </c>
      <c r="W209" s="101" t="str">
        <f>VLOOKUP(M209,'order form'!B:B,1,FALSE)</f>
        <v>C4526013712</v>
      </c>
    </row>
    <row r="210" spans="1:23" s="101" customFormat="1" ht="12.75" x14ac:dyDescent="0.2">
      <c r="A210" s="101" t="str">
        <f t="shared" si="7"/>
        <v>C4526048</v>
      </c>
      <c r="B210" s="101">
        <v>4526048</v>
      </c>
      <c r="C210" s="101" t="s">
        <v>610</v>
      </c>
      <c r="D210" s="336">
        <v>70</v>
      </c>
      <c r="E210" s="336">
        <v>140</v>
      </c>
      <c r="I210" s="101" t="str">
        <f>IFERROR(VLOOKUP(B210,GlobalOnly,3,FALSE),C210 &amp;IF(G210="S24"," -NEW",""))</f>
        <v>Aria 2 Vest</v>
      </c>
      <c r="K210" s="101" t="s">
        <v>829</v>
      </c>
      <c r="L210" s="101" t="s">
        <v>88</v>
      </c>
      <c r="M210" s="101" t="str">
        <f t="shared" si="6"/>
        <v>C4526048030</v>
      </c>
      <c r="N210" s="101" t="s">
        <v>59</v>
      </c>
      <c r="O210" s="101">
        <v>4526048</v>
      </c>
      <c r="P210" s="101" t="s">
        <v>610</v>
      </c>
      <c r="Q210" s="337" t="s">
        <v>122</v>
      </c>
      <c r="R210" s="101" t="s">
        <v>24</v>
      </c>
      <c r="U210" s="101" t="s">
        <v>779</v>
      </c>
      <c r="V210" s="101" t="s">
        <v>24</v>
      </c>
      <c r="W210" s="101" t="str">
        <f>VLOOKUP(M210,'order form'!B:B,1,FALSE)</f>
        <v>C4526048030</v>
      </c>
    </row>
    <row r="211" spans="1:23" s="101" customFormat="1" ht="12.75" x14ac:dyDescent="0.2">
      <c r="A211" s="101" t="str">
        <f t="shared" si="7"/>
        <v>C4526048</v>
      </c>
      <c r="B211" s="101">
        <v>4526048</v>
      </c>
      <c r="C211" s="101" t="s">
        <v>610</v>
      </c>
      <c r="D211" s="336">
        <v>70</v>
      </c>
      <c r="E211" s="336">
        <v>140</v>
      </c>
      <c r="I211" s="101" t="str">
        <f>IFERROR(VLOOKUP(B211,GlobalOnly,3,FALSE),C211 &amp;IF(G211="S24"," -NEW",""))</f>
        <v>Aria 2 Vest</v>
      </c>
      <c r="K211" s="101" t="s">
        <v>829</v>
      </c>
      <c r="L211" s="101" t="s">
        <v>88</v>
      </c>
      <c r="M211" s="101" t="str">
        <f t="shared" si="6"/>
        <v>C4526048294</v>
      </c>
      <c r="N211" s="101" t="s">
        <v>59</v>
      </c>
      <c r="O211" s="101">
        <v>4526048</v>
      </c>
      <c r="P211" s="101" t="s">
        <v>610</v>
      </c>
      <c r="Q211" s="337" t="s">
        <v>125</v>
      </c>
      <c r="R211" s="101" t="s">
        <v>26</v>
      </c>
      <c r="U211" s="101" t="s">
        <v>779</v>
      </c>
      <c r="V211" s="101" t="s">
        <v>26</v>
      </c>
      <c r="W211" s="101" t="str">
        <f>VLOOKUP(M211,'order form'!B:B,1,FALSE)</f>
        <v>C4526048294</v>
      </c>
    </row>
    <row r="212" spans="1:23" s="101" customFormat="1" ht="12.75" x14ac:dyDescent="0.2">
      <c r="A212" s="101" t="str">
        <f t="shared" si="7"/>
        <v>C4526048</v>
      </c>
      <c r="B212" s="101">
        <v>4526048</v>
      </c>
      <c r="C212" s="101" t="s">
        <v>610</v>
      </c>
      <c r="D212" s="336">
        <v>70</v>
      </c>
      <c r="E212" s="336">
        <v>140</v>
      </c>
      <c r="I212" s="101" t="str">
        <f>IFERROR(VLOOKUP(B212,GlobalOnly,3,FALSE),C212 &amp;IF(G212="S24"," -NEW",""))</f>
        <v>Aria 2 Vest</v>
      </c>
      <c r="K212" s="101" t="s">
        <v>829</v>
      </c>
      <c r="L212" s="101" t="s">
        <v>88</v>
      </c>
      <c r="M212" s="101" t="str">
        <f t="shared" si="6"/>
        <v>C4526048424</v>
      </c>
      <c r="N212" s="101" t="s">
        <v>59</v>
      </c>
      <c r="O212" s="101">
        <v>4526048</v>
      </c>
      <c r="P212" s="101" t="s">
        <v>610</v>
      </c>
      <c r="Q212" s="337" t="s">
        <v>119</v>
      </c>
      <c r="R212" s="101" t="s">
        <v>21</v>
      </c>
      <c r="U212" s="101" t="s">
        <v>779</v>
      </c>
      <c r="V212" s="101" t="s">
        <v>21</v>
      </c>
      <c r="W212" s="101" t="str">
        <f>VLOOKUP(M212,'order form'!B:B,1,FALSE)</f>
        <v>C4526048424</v>
      </c>
    </row>
    <row r="213" spans="1:23" s="101" customFormat="1" ht="12.75" x14ac:dyDescent="0.2">
      <c r="A213" s="101" t="str">
        <f t="shared" si="7"/>
        <v>C4526048</v>
      </c>
      <c r="B213" s="101">
        <v>4526048</v>
      </c>
      <c r="C213" s="101" t="s">
        <v>610</v>
      </c>
      <c r="D213" s="336">
        <v>70</v>
      </c>
      <c r="E213" s="336">
        <v>140</v>
      </c>
      <c r="I213" s="101" t="str">
        <f>IFERROR(VLOOKUP(B213,GlobalOnly,3,FALSE),C213 &amp;IF(G213="S24"," -NEW",""))</f>
        <v>Aria 2 Vest</v>
      </c>
      <c r="K213" s="101" t="s">
        <v>829</v>
      </c>
      <c r="L213" s="101" t="s">
        <v>88</v>
      </c>
      <c r="M213" s="101" t="str">
        <f t="shared" si="6"/>
        <v>C4526048625</v>
      </c>
      <c r="N213" s="101" t="s">
        <v>59</v>
      </c>
      <c r="O213" s="101">
        <v>4526048</v>
      </c>
      <c r="P213" s="101" t="s">
        <v>610</v>
      </c>
      <c r="Q213" s="337" t="s">
        <v>132</v>
      </c>
      <c r="R213" s="101" t="s">
        <v>69</v>
      </c>
      <c r="U213" s="101" t="s">
        <v>779</v>
      </c>
      <c r="V213" s="101" t="s">
        <v>69</v>
      </c>
      <c r="W213" s="101" t="str">
        <f>VLOOKUP(M213,'order form'!B:B,1,FALSE)</f>
        <v>C4526048625</v>
      </c>
    </row>
    <row r="214" spans="1:23" s="101" customFormat="1" ht="12.75" x14ac:dyDescent="0.2">
      <c r="A214" s="101" t="str">
        <f t="shared" si="7"/>
        <v>C4526048</v>
      </c>
      <c r="B214" s="101">
        <v>4526048</v>
      </c>
      <c r="C214" s="101" t="s">
        <v>610</v>
      </c>
      <c r="D214" s="336">
        <v>70</v>
      </c>
      <c r="E214" s="336">
        <v>140</v>
      </c>
      <c r="I214" s="101" t="str">
        <f>IFERROR(VLOOKUP(B214,GlobalOnly,3,FALSE),C214 &amp;IF(G214="S24"," -NEW",""))</f>
        <v>Aria 2 Vest</v>
      </c>
      <c r="K214" s="101" t="s">
        <v>829</v>
      </c>
      <c r="L214" s="101" t="s">
        <v>88</v>
      </c>
      <c r="M214" s="101" t="str">
        <f t="shared" si="6"/>
        <v>C4526048870</v>
      </c>
      <c r="N214" s="101" t="s">
        <v>59</v>
      </c>
      <c r="O214" s="101">
        <v>4526048</v>
      </c>
      <c r="P214" s="101" t="s">
        <v>610</v>
      </c>
      <c r="Q214" s="337" t="s">
        <v>120</v>
      </c>
      <c r="R214" s="101" t="s">
        <v>57</v>
      </c>
      <c r="U214" s="101" t="s">
        <v>779</v>
      </c>
      <c r="V214" s="101" t="s">
        <v>57</v>
      </c>
      <c r="W214" s="101" t="str">
        <f>VLOOKUP(M214,'order form'!B:B,1,FALSE)</f>
        <v>C4526048870</v>
      </c>
    </row>
    <row r="215" spans="1:23" s="101" customFormat="1" ht="12.75" x14ac:dyDescent="0.2">
      <c r="A215" s="101" t="str">
        <f t="shared" si="7"/>
        <v>C4526057</v>
      </c>
      <c r="B215" s="101">
        <v>4526057</v>
      </c>
      <c r="C215" s="101" t="s">
        <v>611</v>
      </c>
      <c r="D215" s="336">
        <v>75</v>
      </c>
      <c r="E215" s="336">
        <v>150</v>
      </c>
      <c r="I215" s="101" t="str">
        <f>IFERROR(VLOOKUP(B215,GlobalOnly,3,FALSE),C215 &amp;IF(G215="S24"," -NEW",""))</f>
        <v>Espresso 2 W Vest</v>
      </c>
      <c r="K215" s="101" t="s">
        <v>831</v>
      </c>
      <c r="L215" s="101" t="s">
        <v>794</v>
      </c>
      <c r="M215" s="101" t="str">
        <f t="shared" si="6"/>
        <v>C4526057010</v>
      </c>
      <c r="N215" s="101" t="s">
        <v>59</v>
      </c>
      <c r="O215" s="101">
        <v>4526057</v>
      </c>
      <c r="P215" s="101" t="s">
        <v>611</v>
      </c>
      <c r="Q215" s="337" t="s">
        <v>126</v>
      </c>
      <c r="R215" s="101" t="s">
        <v>27</v>
      </c>
      <c r="U215" s="101" t="s">
        <v>779</v>
      </c>
      <c r="V215" s="101" t="s">
        <v>1259</v>
      </c>
      <c r="W215" s="101" t="str">
        <f>VLOOKUP(M215,'order form'!B:B,1,FALSE)</f>
        <v>C4526057010</v>
      </c>
    </row>
    <row r="216" spans="1:23" s="101" customFormat="1" ht="12.75" x14ac:dyDescent="0.2">
      <c r="A216" s="101" t="str">
        <f t="shared" si="7"/>
        <v>C4526057</v>
      </c>
      <c r="B216" s="101">
        <v>4526057</v>
      </c>
      <c r="C216" s="101" t="s">
        <v>611</v>
      </c>
      <c r="D216" s="336">
        <v>75</v>
      </c>
      <c r="E216" s="336">
        <v>150</v>
      </c>
      <c r="I216" s="101" t="str">
        <f>IFERROR(VLOOKUP(B216,GlobalOnly,3,FALSE),C216 &amp;IF(G216="S24"," -NEW",""))</f>
        <v>Espresso 2 W Vest</v>
      </c>
      <c r="K216" s="101" t="s">
        <v>831</v>
      </c>
      <c r="L216" s="101" t="s">
        <v>794</v>
      </c>
      <c r="M216" s="101" t="str">
        <f t="shared" si="6"/>
        <v>C4526057294</v>
      </c>
      <c r="N216" s="101" t="s">
        <v>59</v>
      </c>
      <c r="O216" s="101">
        <v>4526057</v>
      </c>
      <c r="P216" s="101" t="s">
        <v>611</v>
      </c>
      <c r="Q216" s="337" t="s">
        <v>125</v>
      </c>
      <c r="R216" s="101" t="s">
        <v>26</v>
      </c>
      <c r="U216" s="101" t="s">
        <v>779</v>
      </c>
      <c r="V216" s="101" t="s">
        <v>26</v>
      </c>
      <c r="W216" s="101" t="str">
        <f>VLOOKUP(M216,'order form'!B:B,1,FALSE)</f>
        <v>C4526057294</v>
      </c>
    </row>
    <row r="217" spans="1:23" s="101" customFormat="1" ht="12.75" x14ac:dyDescent="0.2">
      <c r="A217" s="101" t="str">
        <f t="shared" si="7"/>
        <v>C4526057</v>
      </c>
      <c r="B217" s="101">
        <v>4526057</v>
      </c>
      <c r="C217" s="101" t="s">
        <v>611</v>
      </c>
      <c r="D217" s="336">
        <v>75</v>
      </c>
      <c r="E217" s="336">
        <v>150</v>
      </c>
      <c r="I217" s="101" t="str">
        <f>IFERROR(VLOOKUP(B217,GlobalOnly,3,FALSE),C217 &amp;IF(G217="S24"," -NEW",""))</f>
        <v>Espresso 2 W Vest</v>
      </c>
      <c r="K217" s="101" t="s">
        <v>831</v>
      </c>
      <c r="L217" s="101" t="s">
        <v>794</v>
      </c>
      <c r="M217" s="101" t="str">
        <f t="shared" si="6"/>
        <v>C4526057486</v>
      </c>
      <c r="N217" s="101" t="s">
        <v>59</v>
      </c>
      <c r="O217" s="101">
        <v>4526057</v>
      </c>
      <c r="P217" s="101" t="s">
        <v>611</v>
      </c>
      <c r="Q217" s="337" t="s">
        <v>757</v>
      </c>
      <c r="R217" s="101" t="s">
        <v>671</v>
      </c>
      <c r="U217" s="101" t="s">
        <v>779</v>
      </c>
      <c r="V217" s="101" t="s">
        <v>671</v>
      </c>
      <c r="W217" s="101" t="str">
        <f>VLOOKUP(M217,'order form'!B:B,1,FALSE)</f>
        <v>C4526057486</v>
      </c>
    </row>
    <row r="218" spans="1:23" s="101" customFormat="1" ht="12.75" x14ac:dyDescent="0.2">
      <c r="A218" s="101" t="str">
        <f t="shared" si="7"/>
        <v>C4526057</v>
      </c>
      <c r="B218" s="101">
        <v>4526057</v>
      </c>
      <c r="C218" s="101" t="s">
        <v>611</v>
      </c>
      <c r="D218" s="336">
        <v>75</v>
      </c>
      <c r="E218" s="336">
        <v>150</v>
      </c>
      <c r="I218" s="101" t="str">
        <f>IFERROR(VLOOKUP(B218,GlobalOnly,3,FALSE),C218 &amp;IF(G218="S24"," -NEW",""))</f>
        <v>Espresso 2 W Vest</v>
      </c>
      <c r="K218" s="101" t="s">
        <v>831</v>
      </c>
      <c r="L218" s="101" t="s">
        <v>794</v>
      </c>
      <c r="M218" s="101" t="str">
        <f t="shared" si="6"/>
        <v>C4526057501</v>
      </c>
      <c r="N218" s="101" t="s">
        <v>59</v>
      </c>
      <c r="O218" s="101">
        <v>4526057</v>
      </c>
      <c r="P218" s="101" t="s">
        <v>611</v>
      </c>
      <c r="Q218" s="337" t="s">
        <v>760</v>
      </c>
      <c r="R218" s="101" t="s">
        <v>689</v>
      </c>
      <c r="U218" s="101" t="s">
        <v>779</v>
      </c>
      <c r="V218" s="101" t="s">
        <v>689</v>
      </c>
      <c r="W218" s="101" t="str">
        <f>VLOOKUP(M218,'order form'!B:B,1,FALSE)</f>
        <v>C4526057501</v>
      </c>
    </row>
    <row r="219" spans="1:23" s="101" customFormat="1" ht="12.75" x14ac:dyDescent="0.2">
      <c r="A219" s="101" t="str">
        <f t="shared" si="7"/>
        <v>C4526073</v>
      </c>
      <c r="B219" s="101">
        <v>4526073</v>
      </c>
      <c r="C219" s="101" t="s">
        <v>612</v>
      </c>
      <c r="D219" s="336">
        <v>70</v>
      </c>
      <c r="E219" s="336">
        <v>140</v>
      </c>
      <c r="I219" s="101" t="str">
        <f>IFERROR(VLOOKUP(B219,GlobalOnly,3,FALSE),C219 &amp;IF(G219="S24"," -NEW",""))</f>
        <v>Aria 2 W Vest</v>
      </c>
      <c r="K219" s="101" t="s">
        <v>830</v>
      </c>
      <c r="L219" s="101" t="s">
        <v>794</v>
      </c>
      <c r="M219" s="101" t="str">
        <f t="shared" si="6"/>
        <v>C4526073030</v>
      </c>
      <c r="N219" s="101" t="s">
        <v>59</v>
      </c>
      <c r="O219" s="101">
        <v>4526073</v>
      </c>
      <c r="P219" s="101" t="s">
        <v>612</v>
      </c>
      <c r="Q219" s="337" t="s">
        <v>122</v>
      </c>
      <c r="R219" s="101" t="s">
        <v>24</v>
      </c>
      <c r="U219" s="101" t="s">
        <v>779</v>
      </c>
      <c r="V219" s="101" t="s">
        <v>24</v>
      </c>
      <c r="W219" s="101" t="str">
        <f>VLOOKUP(M219,'order form'!B:B,1,FALSE)</f>
        <v>C4526073030</v>
      </c>
    </row>
    <row r="220" spans="1:23" s="101" customFormat="1" ht="12.75" x14ac:dyDescent="0.2">
      <c r="A220" s="101" t="str">
        <f t="shared" si="7"/>
        <v>C4526073</v>
      </c>
      <c r="B220" s="101">
        <v>4526073</v>
      </c>
      <c r="C220" s="101" t="s">
        <v>612</v>
      </c>
      <c r="D220" s="336">
        <v>70</v>
      </c>
      <c r="E220" s="336">
        <v>140</v>
      </c>
      <c r="I220" s="101" t="str">
        <f>IFERROR(VLOOKUP(B220,GlobalOnly,3,FALSE),C220 &amp;IF(G220="S24"," -NEW",""))</f>
        <v>Aria 2 W Vest</v>
      </c>
      <c r="K220" s="101" t="s">
        <v>830</v>
      </c>
      <c r="L220" s="101" t="s">
        <v>794</v>
      </c>
      <c r="M220" s="101" t="str">
        <f t="shared" si="6"/>
        <v>C4526073294</v>
      </c>
      <c r="N220" s="101" t="s">
        <v>59</v>
      </c>
      <c r="O220" s="101">
        <v>4526073</v>
      </c>
      <c r="P220" s="101" t="s">
        <v>612</v>
      </c>
      <c r="Q220" s="337" t="s">
        <v>125</v>
      </c>
      <c r="R220" s="101" t="s">
        <v>26</v>
      </c>
      <c r="U220" s="101" t="s">
        <v>779</v>
      </c>
      <c r="V220" s="101" t="s">
        <v>26</v>
      </c>
      <c r="W220" s="101" t="str">
        <f>VLOOKUP(M220,'order form'!B:B,1,FALSE)</f>
        <v>C4526073294</v>
      </c>
    </row>
    <row r="221" spans="1:23" s="101" customFormat="1" ht="12.75" x14ac:dyDescent="0.2">
      <c r="A221" s="101" t="str">
        <f t="shared" si="7"/>
        <v>C4526073</v>
      </c>
      <c r="B221" s="101">
        <v>4526073</v>
      </c>
      <c r="C221" s="101" t="s">
        <v>612</v>
      </c>
      <c r="D221" s="336">
        <v>70</v>
      </c>
      <c r="E221" s="336">
        <v>140</v>
      </c>
      <c r="I221" s="101" t="str">
        <f>IFERROR(VLOOKUP(B221,GlobalOnly,3,FALSE),C221 &amp;IF(G221="S24"," -NEW",""))</f>
        <v>Aria 2 W Vest</v>
      </c>
      <c r="K221" s="101" t="s">
        <v>830</v>
      </c>
      <c r="L221" s="101" t="s">
        <v>794</v>
      </c>
      <c r="M221" s="101" t="str">
        <f t="shared" si="6"/>
        <v>C4526073424</v>
      </c>
      <c r="N221" s="101" t="s">
        <v>59</v>
      </c>
      <c r="O221" s="101">
        <v>4526073</v>
      </c>
      <c r="P221" s="101" t="s">
        <v>612</v>
      </c>
      <c r="Q221" s="337" t="s">
        <v>119</v>
      </c>
      <c r="R221" s="101" t="s">
        <v>21</v>
      </c>
      <c r="U221" s="101" t="s">
        <v>779</v>
      </c>
      <c r="V221" s="101" t="s">
        <v>21</v>
      </c>
      <c r="W221" s="101" t="str">
        <f>VLOOKUP(M221,'order form'!B:B,1,FALSE)</f>
        <v>C4526073424</v>
      </c>
    </row>
    <row r="222" spans="1:23" s="101" customFormat="1" ht="12.75" x14ac:dyDescent="0.2">
      <c r="A222" s="101" t="str">
        <f t="shared" si="7"/>
        <v>C4526073</v>
      </c>
      <c r="B222" s="101">
        <v>4526073</v>
      </c>
      <c r="C222" s="101" t="s">
        <v>612</v>
      </c>
      <c r="D222" s="336">
        <v>70</v>
      </c>
      <c r="E222" s="336">
        <v>140</v>
      </c>
      <c r="I222" s="101" t="str">
        <f>IFERROR(VLOOKUP(B222,GlobalOnly,3,FALSE),C222 &amp;IF(G222="S24"," -NEW",""))</f>
        <v>Aria 2 W Vest</v>
      </c>
      <c r="K222" s="101" t="s">
        <v>830</v>
      </c>
      <c r="L222" s="101" t="s">
        <v>794</v>
      </c>
      <c r="M222" s="101" t="str">
        <f t="shared" ref="M222:M280" si="8">N222&amp;O222&amp;Q222</f>
        <v>C4526073625</v>
      </c>
      <c r="N222" s="101" t="s">
        <v>59</v>
      </c>
      <c r="O222" s="101">
        <v>4526073</v>
      </c>
      <c r="P222" s="101" t="s">
        <v>612</v>
      </c>
      <c r="Q222" s="337" t="s">
        <v>132</v>
      </c>
      <c r="R222" s="101" t="s">
        <v>69</v>
      </c>
      <c r="U222" s="101" t="s">
        <v>779</v>
      </c>
      <c r="V222" s="101" t="s">
        <v>69</v>
      </c>
      <c r="W222" s="101" t="str">
        <f>VLOOKUP(M222,'order form'!B:B,1,FALSE)</f>
        <v>C4526073625</v>
      </c>
    </row>
    <row r="223" spans="1:23" s="101" customFormat="1" ht="12.75" x14ac:dyDescent="0.2">
      <c r="A223" s="101" t="str">
        <f t="shared" si="7"/>
        <v>C4526073</v>
      </c>
      <c r="B223" s="101">
        <v>4526073</v>
      </c>
      <c r="C223" s="101" t="s">
        <v>612</v>
      </c>
      <c r="D223" s="336">
        <v>70</v>
      </c>
      <c r="E223" s="336">
        <v>140</v>
      </c>
      <c r="I223" s="101" t="str">
        <f>IFERROR(VLOOKUP(B223,GlobalOnly,3,FALSE),C223 &amp;IF(G223="S24"," -NEW",""))</f>
        <v>Aria 2 W Vest</v>
      </c>
      <c r="K223" s="101" t="s">
        <v>830</v>
      </c>
      <c r="L223" s="101" t="s">
        <v>794</v>
      </c>
      <c r="M223" s="101" t="str">
        <f t="shared" si="8"/>
        <v>C4526073870</v>
      </c>
      <c r="N223" s="101" t="s">
        <v>59</v>
      </c>
      <c r="O223" s="101">
        <v>4526073</v>
      </c>
      <c r="P223" s="101" t="s">
        <v>612</v>
      </c>
      <c r="Q223" s="337" t="s">
        <v>120</v>
      </c>
      <c r="R223" s="101" t="s">
        <v>22</v>
      </c>
      <c r="U223" s="101" t="s">
        <v>779</v>
      </c>
      <c r="V223" s="101" t="s">
        <v>22</v>
      </c>
      <c r="W223" s="101" t="str">
        <f>VLOOKUP(M223,'order form'!B:B,1,FALSE)</f>
        <v>C4526073870</v>
      </c>
    </row>
    <row r="224" spans="1:23" s="101" customFormat="1" ht="12.75" x14ac:dyDescent="0.2">
      <c r="A224" s="101" t="str">
        <f t="shared" si="7"/>
        <v>H4524091</v>
      </c>
      <c r="B224" s="101">
        <v>4524091</v>
      </c>
      <c r="C224" s="101" t="s">
        <v>293</v>
      </c>
      <c r="D224" s="336">
        <v>15</v>
      </c>
      <c r="E224" s="336">
        <v>30</v>
      </c>
      <c r="I224" s="101" t="str">
        <f>IFERROR(VLOOKUP(B224,GlobalOnly,3,FALSE),C224 &amp;IF(G224="S24"," -NEW",""))</f>
        <v>Espresso 2 Cap</v>
      </c>
      <c r="K224" s="101" t="s">
        <v>226</v>
      </c>
      <c r="L224" s="101" t="s">
        <v>795</v>
      </c>
      <c r="M224" s="101" t="str">
        <f t="shared" si="8"/>
        <v>H4524091021</v>
      </c>
      <c r="N224" s="101" t="s">
        <v>61</v>
      </c>
      <c r="O224" s="101">
        <v>4524091</v>
      </c>
      <c r="P224" s="101" t="s">
        <v>293</v>
      </c>
      <c r="Q224" s="337" t="s">
        <v>356</v>
      </c>
      <c r="R224" s="101" t="s">
        <v>342</v>
      </c>
      <c r="U224" s="101" t="s">
        <v>780</v>
      </c>
      <c r="V224" s="101" t="s">
        <v>342</v>
      </c>
      <c r="W224" s="101" t="str">
        <f>VLOOKUP(M224,'order form'!B:B,1,FALSE)</f>
        <v>H4524091021</v>
      </c>
    </row>
    <row r="225" spans="1:23" s="101" customFormat="1" ht="12.75" x14ac:dyDescent="0.2">
      <c r="A225" s="101" t="str">
        <f t="shared" si="7"/>
        <v>H4524091</v>
      </c>
      <c r="B225" s="101">
        <v>4524091</v>
      </c>
      <c r="C225" s="101" t="s">
        <v>293</v>
      </c>
      <c r="D225" s="336">
        <v>15</v>
      </c>
      <c r="E225" s="336">
        <v>30</v>
      </c>
      <c r="I225" s="101" t="str">
        <f>IFERROR(VLOOKUP(B225,GlobalOnly,3,FALSE),C225 &amp;IF(G225="S24"," -NEW",""))</f>
        <v>Espresso 2 Cap</v>
      </c>
      <c r="K225" s="101" t="s">
        <v>226</v>
      </c>
      <c r="L225" s="101" t="s">
        <v>795</v>
      </c>
      <c r="M225" s="101" t="str">
        <f t="shared" si="8"/>
        <v>H4524091025</v>
      </c>
      <c r="N225" s="101" t="s">
        <v>61</v>
      </c>
      <c r="O225" s="101">
        <v>4524091</v>
      </c>
      <c r="P225" s="101" t="s">
        <v>293</v>
      </c>
      <c r="Q225" s="337" t="s">
        <v>758</v>
      </c>
      <c r="R225" s="101" t="s">
        <v>672</v>
      </c>
      <c r="U225" s="101" t="s">
        <v>780</v>
      </c>
      <c r="V225" s="101" t="s">
        <v>672</v>
      </c>
      <c r="W225" s="101" t="str">
        <f>VLOOKUP(M225,'order form'!B:B,1,FALSE)</f>
        <v>H4524091025</v>
      </c>
    </row>
    <row r="226" spans="1:23" s="101" customFormat="1" ht="12.75" x14ac:dyDescent="0.2">
      <c r="A226" s="101" t="str">
        <f t="shared" si="7"/>
        <v>H4524091</v>
      </c>
      <c r="B226" s="101">
        <v>4524091</v>
      </c>
      <c r="C226" s="101" t="s">
        <v>293</v>
      </c>
      <c r="D226" s="336">
        <v>15</v>
      </c>
      <c r="E226" s="336">
        <v>30</v>
      </c>
      <c r="I226" s="101" t="str">
        <f>IFERROR(VLOOKUP(B226,GlobalOnly,3,FALSE),C226 &amp;IF(G226="S24"," -NEW",""))</f>
        <v>Espresso 2 Cap</v>
      </c>
      <c r="K226" s="101" t="s">
        <v>226</v>
      </c>
      <c r="L226" s="101" t="s">
        <v>795</v>
      </c>
      <c r="M226" s="101" t="str">
        <f t="shared" si="8"/>
        <v>H4524091065</v>
      </c>
      <c r="N226" s="101" t="s">
        <v>61</v>
      </c>
      <c r="O226" s="101">
        <v>4524091</v>
      </c>
      <c r="P226" s="101" t="s">
        <v>293</v>
      </c>
      <c r="Q226" s="337" t="s">
        <v>123</v>
      </c>
      <c r="R226" s="101" t="s">
        <v>30</v>
      </c>
      <c r="U226" s="101" t="s">
        <v>780</v>
      </c>
      <c r="V226" s="101" t="s">
        <v>30</v>
      </c>
      <c r="W226" s="101" t="str">
        <f>VLOOKUP(M226,'order form'!B:B,1,FALSE)</f>
        <v>H4524091065</v>
      </c>
    </row>
    <row r="227" spans="1:23" s="101" customFormat="1" ht="12.75" x14ac:dyDescent="0.2">
      <c r="A227" s="101" t="str">
        <f t="shared" si="7"/>
        <v>H4524091</v>
      </c>
      <c r="B227" s="101">
        <v>4524091</v>
      </c>
      <c r="C227" s="101" t="s">
        <v>293</v>
      </c>
      <c r="D227" s="336">
        <v>15</v>
      </c>
      <c r="E227" s="336">
        <v>30</v>
      </c>
      <c r="I227" s="101" t="str">
        <f>IFERROR(VLOOKUP(B227,GlobalOnly,3,FALSE),C227 &amp;IF(G227="S24"," -NEW",""))</f>
        <v>Espresso 2 Cap</v>
      </c>
      <c r="K227" s="101" t="s">
        <v>226</v>
      </c>
      <c r="L227" s="101" t="s">
        <v>795</v>
      </c>
      <c r="M227" s="101" t="str">
        <f t="shared" si="8"/>
        <v>H4524091085</v>
      </c>
      <c r="N227" s="101" t="s">
        <v>61</v>
      </c>
      <c r="O227" s="101">
        <v>4524091</v>
      </c>
      <c r="P227" s="101" t="s">
        <v>293</v>
      </c>
      <c r="Q227" s="337" t="s">
        <v>117</v>
      </c>
      <c r="R227" s="101" t="s">
        <v>20</v>
      </c>
      <c r="U227" s="101" t="s">
        <v>780</v>
      </c>
      <c r="V227" s="101" t="s">
        <v>1267</v>
      </c>
      <c r="W227" s="101" t="str">
        <f>VLOOKUP(M227,'order form'!B:B,1,FALSE)</f>
        <v>H4524091085</v>
      </c>
    </row>
    <row r="228" spans="1:23" s="101" customFormat="1" ht="12.75" x14ac:dyDescent="0.2">
      <c r="A228" s="101" t="str">
        <f t="shared" si="7"/>
        <v>H4524091</v>
      </c>
      <c r="B228" s="101">
        <v>4524091</v>
      </c>
      <c r="C228" s="101" t="s">
        <v>293</v>
      </c>
      <c r="D228" s="336">
        <v>15</v>
      </c>
      <c r="E228" s="336">
        <v>30</v>
      </c>
      <c r="I228" s="101" t="str">
        <f>IFERROR(VLOOKUP(B228,GlobalOnly,3,FALSE),C228 &amp;IF(G228="S24"," -NEW",""))</f>
        <v>Espresso 2 Cap</v>
      </c>
      <c r="K228" s="101" t="s">
        <v>226</v>
      </c>
      <c r="L228" s="101" t="s">
        <v>795</v>
      </c>
      <c r="M228" s="101" t="str">
        <f t="shared" si="8"/>
        <v>H4524091272</v>
      </c>
      <c r="N228" s="101" t="s">
        <v>61</v>
      </c>
      <c r="O228" s="101">
        <v>4524091</v>
      </c>
      <c r="P228" s="101" t="s">
        <v>293</v>
      </c>
      <c r="Q228" s="337" t="s">
        <v>762</v>
      </c>
      <c r="R228" s="101" t="s">
        <v>682</v>
      </c>
      <c r="U228" s="101" t="s">
        <v>780</v>
      </c>
      <c r="V228" s="101" t="s">
        <v>682</v>
      </c>
      <c r="W228" s="101" t="str">
        <f>VLOOKUP(M228,'order form'!B:B,1,FALSE)</f>
        <v>H4524091272</v>
      </c>
    </row>
    <row r="229" spans="1:23" s="101" customFormat="1" ht="12.75" x14ac:dyDescent="0.2">
      <c r="A229" s="101" t="str">
        <f t="shared" si="7"/>
        <v>H4524091</v>
      </c>
      <c r="B229" s="101">
        <v>4524091</v>
      </c>
      <c r="C229" s="101" t="s">
        <v>293</v>
      </c>
      <c r="D229" s="336">
        <v>15</v>
      </c>
      <c r="E229" s="336">
        <v>30</v>
      </c>
      <c r="I229" s="101" t="str">
        <f>IFERROR(VLOOKUP(B229,GlobalOnly,3,FALSE),C229 &amp;IF(G229="S24"," -NEW",""))</f>
        <v>Espresso 2 Cap</v>
      </c>
      <c r="K229" s="101" t="s">
        <v>226</v>
      </c>
      <c r="L229" s="101" t="s">
        <v>795</v>
      </c>
      <c r="M229" s="101" t="str">
        <f t="shared" si="8"/>
        <v>H4524091294</v>
      </c>
      <c r="N229" s="101" t="s">
        <v>61</v>
      </c>
      <c r="O229" s="101">
        <v>4524091</v>
      </c>
      <c r="P229" s="101" t="s">
        <v>293</v>
      </c>
      <c r="Q229" s="337" t="s">
        <v>125</v>
      </c>
      <c r="R229" s="101" t="s">
        <v>26</v>
      </c>
      <c r="U229" s="101" t="s">
        <v>780</v>
      </c>
      <c r="V229" s="101" t="s">
        <v>26</v>
      </c>
      <c r="W229" s="101" t="str">
        <f>VLOOKUP(M229,'order form'!B:B,1,FALSE)</f>
        <v>H4524091294</v>
      </c>
    </row>
    <row r="230" spans="1:23" s="101" customFormat="1" ht="12.75" x14ac:dyDescent="0.2">
      <c r="A230" s="101" t="str">
        <f t="shared" si="7"/>
        <v>H4524091</v>
      </c>
      <c r="B230" s="101">
        <v>4524091</v>
      </c>
      <c r="C230" s="101" t="s">
        <v>293</v>
      </c>
      <c r="D230" s="336">
        <v>15</v>
      </c>
      <c r="E230" s="336">
        <v>30</v>
      </c>
      <c r="I230" s="101" t="str">
        <f>IFERROR(VLOOKUP(B230,GlobalOnly,3,FALSE),C230 &amp;IF(G230="S24"," -NEW",""))</f>
        <v>Espresso 2 Cap</v>
      </c>
      <c r="K230" s="101" t="s">
        <v>226</v>
      </c>
      <c r="L230" s="101" t="s">
        <v>795</v>
      </c>
      <c r="M230" s="101" t="str">
        <f t="shared" si="8"/>
        <v>H4524091424</v>
      </c>
      <c r="N230" s="101" t="s">
        <v>61</v>
      </c>
      <c r="O230" s="101">
        <v>4524091</v>
      </c>
      <c r="P230" s="101" t="s">
        <v>293</v>
      </c>
      <c r="Q230" s="337" t="s">
        <v>119</v>
      </c>
      <c r="R230" s="101" t="s">
        <v>21</v>
      </c>
      <c r="U230" s="101" t="s">
        <v>780</v>
      </c>
      <c r="V230" s="101" t="s">
        <v>1260</v>
      </c>
      <c r="W230" s="101" t="str">
        <f>VLOOKUP(M230,'order form'!B:B,1,FALSE)</f>
        <v>H4524091424</v>
      </c>
    </row>
    <row r="231" spans="1:23" s="101" customFormat="1" ht="12.75" x14ac:dyDescent="0.2">
      <c r="A231" s="101" t="str">
        <f t="shared" si="7"/>
        <v>H4524091</v>
      </c>
      <c r="B231" s="101">
        <v>4524091</v>
      </c>
      <c r="C231" s="101" t="s">
        <v>293</v>
      </c>
      <c r="D231" s="336">
        <v>15</v>
      </c>
      <c r="E231" s="336">
        <v>30</v>
      </c>
      <c r="I231" s="101" t="str">
        <f>IFERROR(VLOOKUP(B231,GlobalOnly,3,FALSE),C231 &amp;IF(G231="S24"," -NEW",""))</f>
        <v>Espresso 2 Cap</v>
      </c>
      <c r="K231" s="101" t="s">
        <v>226</v>
      </c>
      <c r="L231" s="101" t="s">
        <v>795</v>
      </c>
      <c r="M231" s="101" t="str">
        <f t="shared" si="8"/>
        <v>H4524091625</v>
      </c>
      <c r="N231" s="101" t="s">
        <v>61</v>
      </c>
      <c r="O231" s="101">
        <v>4524091</v>
      </c>
      <c r="P231" s="101" t="s">
        <v>293</v>
      </c>
      <c r="Q231" s="337" t="s">
        <v>132</v>
      </c>
      <c r="R231" s="101" t="s">
        <v>69</v>
      </c>
      <c r="U231" s="101" t="s">
        <v>780</v>
      </c>
      <c r="V231" s="101" t="s">
        <v>69</v>
      </c>
      <c r="W231" s="101" t="str">
        <f>VLOOKUP(M231,'order form'!B:B,1,FALSE)</f>
        <v>H4524091625</v>
      </c>
    </row>
    <row r="232" spans="1:23" s="101" customFormat="1" ht="12.75" x14ac:dyDescent="0.2">
      <c r="A232" s="101" t="str">
        <f t="shared" si="7"/>
        <v>H4524091</v>
      </c>
      <c r="B232" s="101">
        <v>4524091</v>
      </c>
      <c r="C232" s="101" t="s">
        <v>293</v>
      </c>
      <c r="D232" s="336">
        <v>15</v>
      </c>
      <c r="E232" s="336">
        <v>30</v>
      </c>
      <c r="I232" s="101" t="str">
        <f>IFERROR(VLOOKUP(B232,GlobalOnly,3,FALSE),C232 &amp;IF(G232="S24"," -NEW",""))</f>
        <v>Espresso 2 Cap</v>
      </c>
      <c r="K232" s="101" t="s">
        <v>226</v>
      </c>
      <c r="L232" s="101" t="s">
        <v>795</v>
      </c>
      <c r="M232" s="101" t="str">
        <f t="shared" si="8"/>
        <v>H4524091712</v>
      </c>
      <c r="N232" s="101" t="s">
        <v>61</v>
      </c>
      <c r="O232" s="101">
        <v>4524091</v>
      </c>
      <c r="P232" s="101" t="s">
        <v>293</v>
      </c>
      <c r="Q232" s="337" t="s">
        <v>764</v>
      </c>
      <c r="R232" s="101" t="s">
        <v>684</v>
      </c>
      <c r="U232" s="101" t="s">
        <v>780</v>
      </c>
      <c r="V232" s="101" t="s">
        <v>684</v>
      </c>
      <c r="W232" s="101" t="str">
        <f>VLOOKUP(M232,'order form'!B:B,1,FALSE)</f>
        <v>H4524091712</v>
      </c>
    </row>
    <row r="233" spans="1:23" s="101" customFormat="1" ht="12.75" x14ac:dyDescent="0.2">
      <c r="A233" s="101" t="str">
        <f t="shared" si="7"/>
        <v>H4524091</v>
      </c>
      <c r="B233" s="101">
        <v>4524091</v>
      </c>
      <c r="C233" s="101" t="s">
        <v>293</v>
      </c>
      <c r="D233" s="336">
        <v>15</v>
      </c>
      <c r="E233" s="336">
        <v>30</v>
      </c>
      <c r="I233" s="101" t="str">
        <f>IFERROR(VLOOKUP(B233,GlobalOnly,3,FALSE),C233 &amp;IF(G233="S24"," -NEW",""))</f>
        <v>Espresso 2 Cap</v>
      </c>
      <c r="K233" s="101" t="s">
        <v>226</v>
      </c>
      <c r="L233" s="101" t="s">
        <v>795</v>
      </c>
      <c r="M233" s="101" t="str">
        <f t="shared" si="8"/>
        <v>H4524091863</v>
      </c>
      <c r="N233" s="101" t="s">
        <v>61</v>
      </c>
      <c r="O233" s="101">
        <v>4524091</v>
      </c>
      <c r="P233" s="101" t="s">
        <v>293</v>
      </c>
      <c r="Q233" s="337" t="s">
        <v>353</v>
      </c>
      <c r="R233" s="101" t="s">
        <v>338</v>
      </c>
      <c r="U233" s="101" t="s">
        <v>780</v>
      </c>
      <c r="V233" s="101" t="s">
        <v>338</v>
      </c>
      <c r="W233" s="101" t="str">
        <f>VLOOKUP(M233,'order form'!B:B,1,FALSE)</f>
        <v>H4524091863</v>
      </c>
    </row>
    <row r="234" spans="1:23" s="101" customFormat="1" ht="12.75" x14ac:dyDescent="0.2">
      <c r="A234" s="101" t="str">
        <f t="shared" si="7"/>
        <v>H4525034</v>
      </c>
      <c r="B234" s="101">
        <v>4525034</v>
      </c>
      <c r="C234" s="101" t="s">
        <v>294</v>
      </c>
      <c r="D234" s="336">
        <v>30</v>
      </c>
      <c r="E234" s="336">
        <v>60</v>
      </c>
      <c r="I234" s="101" t="str">
        <f>IFERROR(VLOOKUP(B234,GlobalOnly,3,FALSE),C234 &amp;IF(G234="S24"," -NEW",""))</f>
        <v>Premio Evo Cap</v>
      </c>
      <c r="K234" s="101" t="s">
        <v>226</v>
      </c>
      <c r="L234" s="101" t="s">
        <v>795</v>
      </c>
      <c r="M234" s="101" t="str">
        <f t="shared" si="8"/>
        <v>H4525034010</v>
      </c>
      <c r="N234" s="101" t="s">
        <v>61</v>
      </c>
      <c r="O234" s="101">
        <v>4525034</v>
      </c>
      <c r="P234" s="101" t="s">
        <v>294</v>
      </c>
      <c r="Q234" s="337" t="s">
        <v>126</v>
      </c>
      <c r="R234" s="101" t="s">
        <v>27</v>
      </c>
      <c r="U234" s="101" t="s">
        <v>780</v>
      </c>
      <c r="V234" s="101" t="s">
        <v>27</v>
      </c>
      <c r="W234" s="101" t="str">
        <f>VLOOKUP(M234,'order form'!B:B,1,FALSE)</f>
        <v>H4525034010</v>
      </c>
    </row>
    <row r="235" spans="1:23" s="101" customFormat="1" ht="12.75" x14ac:dyDescent="0.2">
      <c r="A235" s="101" t="str">
        <f t="shared" si="7"/>
        <v>H4525034</v>
      </c>
      <c r="B235" s="101">
        <v>4525034</v>
      </c>
      <c r="C235" s="101" t="s">
        <v>294</v>
      </c>
      <c r="D235" s="336">
        <v>30</v>
      </c>
      <c r="E235" s="336">
        <v>60</v>
      </c>
      <c r="I235" s="101" t="str">
        <f>IFERROR(VLOOKUP(B235,GlobalOnly,3,FALSE),C235 &amp;IF(G235="S24"," -NEW",""))</f>
        <v>Premio Evo Cap</v>
      </c>
      <c r="K235" s="101" t="s">
        <v>226</v>
      </c>
      <c r="L235" s="101" t="s">
        <v>795</v>
      </c>
      <c r="M235" s="101" t="str">
        <f t="shared" si="8"/>
        <v>H4525034486</v>
      </c>
      <c r="N235" s="101" t="s">
        <v>61</v>
      </c>
      <c r="O235" s="101">
        <v>4525034</v>
      </c>
      <c r="P235" s="101" t="s">
        <v>294</v>
      </c>
      <c r="Q235" s="337" t="s">
        <v>757</v>
      </c>
      <c r="R235" s="101" t="s">
        <v>671</v>
      </c>
      <c r="U235" s="101" t="s">
        <v>780</v>
      </c>
      <c r="V235" s="101" t="s">
        <v>671</v>
      </c>
      <c r="W235" s="101" t="str">
        <f>VLOOKUP(M235,'order form'!B:B,1,FALSE)</f>
        <v>H4525034486</v>
      </c>
    </row>
    <row r="236" spans="1:23" s="101" customFormat="1" ht="12.75" x14ac:dyDescent="0.2">
      <c r="A236" s="101" t="str">
        <f t="shared" si="7"/>
        <v>H4525034</v>
      </c>
      <c r="B236" s="101">
        <v>4525034</v>
      </c>
      <c r="C236" s="101" t="s">
        <v>294</v>
      </c>
      <c r="D236" s="336">
        <v>30</v>
      </c>
      <c r="E236" s="336">
        <v>60</v>
      </c>
      <c r="I236" s="101" t="str">
        <f>IFERROR(VLOOKUP(B236,GlobalOnly,3,FALSE),C236 &amp;IF(G236="S24"," -NEW",""))</f>
        <v>Premio Evo Cap</v>
      </c>
      <c r="K236" s="101" t="s">
        <v>226</v>
      </c>
      <c r="L236" s="101" t="s">
        <v>795</v>
      </c>
      <c r="M236" s="101" t="str">
        <f t="shared" si="8"/>
        <v>H4525034625</v>
      </c>
      <c r="N236" s="101" t="s">
        <v>61</v>
      </c>
      <c r="O236" s="101">
        <v>4525034</v>
      </c>
      <c r="P236" s="101" t="s">
        <v>294</v>
      </c>
      <c r="Q236" s="337" t="s">
        <v>132</v>
      </c>
      <c r="R236" s="101" t="s">
        <v>69</v>
      </c>
      <c r="U236" s="101" t="s">
        <v>780</v>
      </c>
      <c r="V236" s="101" t="s">
        <v>69</v>
      </c>
      <c r="W236" s="101" t="str">
        <f>VLOOKUP(M236,'order form'!B:B,1,FALSE)</f>
        <v>H4525034625</v>
      </c>
    </row>
    <row r="237" spans="1:23" s="101" customFormat="1" ht="12.75" x14ac:dyDescent="0.2">
      <c r="A237" s="101" t="str">
        <f t="shared" si="7"/>
        <v>H4526040</v>
      </c>
      <c r="B237" s="101">
        <v>4526040</v>
      </c>
      <c r="C237" s="101" t="s">
        <v>613</v>
      </c>
      <c r="D237" s="336">
        <v>15</v>
      </c>
      <c r="E237" s="336">
        <v>30</v>
      </c>
      <c r="I237" s="101" t="str">
        <f>IFERROR(VLOOKUP(B237,GlobalOnly,3,FALSE),C237 &amp;IF(G237="S24"," -NEW",""))</f>
        <v>A/C 3 Cycling Cap</v>
      </c>
      <c r="K237" s="101" t="s">
        <v>226</v>
      </c>
      <c r="L237" s="101" t="s">
        <v>795</v>
      </c>
      <c r="M237" s="101" t="str">
        <f t="shared" si="8"/>
        <v>H4526040001</v>
      </c>
      <c r="N237" s="101" t="s">
        <v>61</v>
      </c>
      <c r="O237" s="101">
        <v>4526040</v>
      </c>
      <c r="P237" s="101" t="s">
        <v>613</v>
      </c>
      <c r="Q237" s="337" t="s">
        <v>131</v>
      </c>
      <c r="R237" s="101" t="s">
        <v>42</v>
      </c>
      <c r="U237" s="101" t="s">
        <v>780</v>
      </c>
      <c r="V237" s="101" t="s">
        <v>42</v>
      </c>
      <c r="W237" s="101" t="str">
        <f>VLOOKUP(M237,'order form'!B:B,1,FALSE)</f>
        <v>H4526040001</v>
      </c>
    </row>
    <row r="238" spans="1:23" s="101" customFormat="1" ht="12.75" x14ac:dyDescent="0.2">
      <c r="A238" s="101" t="str">
        <f t="shared" si="7"/>
        <v>H4526040</v>
      </c>
      <c r="B238" s="101">
        <v>4526040</v>
      </c>
      <c r="C238" s="101" t="s">
        <v>613</v>
      </c>
      <c r="D238" s="336">
        <v>15</v>
      </c>
      <c r="E238" s="336">
        <v>30</v>
      </c>
      <c r="I238" s="101" t="str">
        <f>IFERROR(VLOOKUP(B238,GlobalOnly,3,FALSE),C238 &amp;IF(G238="S24"," -NEW",""))</f>
        <v>A/C 3 Cycling Cap</v>
      </c>
      <c r="K238" s="101" t="s">
        <v>226</v>
      </c>
      <c r="L238" s="101" t="s">
        <v>795</v>
      </c>
      <c r="M238" s="101" t="str">
        <f t="shared" si="8"/>
        <v>H4526040010</v>
      </c>
      <c r="N238" s="101" t="s">
        <v>61</v>
      </c>
      <c r="O238" s="101">
        <v>4526040</v>
      </c>
      <c r="P238" s="101" t="s">
        <v>613</v>
      </c>
      <c r="Q238" s="337" t="s">
        <v>126</v>
      </c>
      <c r="R238" s="101" t="s">
        <v>27</v>
      </c>
      <c r="U238" s="101" t="s">
        <v>780</v>
      </c>
      <c r="V238" s="101" t="s">
        <v>27</v>
      </c>
      <c r="W238" s="101" t="str">
        <f>VLOOKUP(M238,'order form'!B:B,1,FALSE)</f>
        <v>H4526040010</v>
      </c>
    </row>
    <row r="239" spans="1:23" s="101" customFormat="1" ht="12.75" x14ac:dyDescent="0.2">
      <c r="A239" s="101" t="str">
        <f t="shared" ref="A239:A300" si="9">N239&amp;O239</f>
        <v>H4526041</v>
      </c>
      <c r="B239" s="101">
        <v>4526041</v>
      </c>
      <c r="C239" s="101" t="s">
        <v>614</v>
      </c>
      <c r="D239" s="336">
        <v>15</v>
      </c>
      <c r="E239" s="336">
        <v>30</v>
      </c>
      <c r="I239" s="101" t="str">
        <f>IFERROR(VLOOKUP(B239,GlobalOnly,3,FALSE),C239 &amp;IF(G239="S24"," -NEW",""))</f>
        <v>Castelli Logo Cap</v>
      </c>
      <c r="K239" s="101" t="s">
        <v>226</v>
      </c>
      <c r="L239" s="101" t="s">
        <v>795</v>
      </c>
      <c r="M239" s="101" t="str">
        <f t="shared" si="8"/>
        <v>H4526041001</v>
      </c>
      <c r="N239" s="101" t="s">
        <v>61</v>
      </c>
      <c r="O239" s="101">
        <v>4526041</v>
      </c>
      <c r="P239" s="101" t="s">
        <v>614</v>
      </c>
      <c r="Q239" s="337" t="s">
        <v>131</v>
      </c>
      <c r="R239" s="101" t="s">
        <v>42</v>
      </c>
      <c r="U239" s="101" t="s">
        <v>780</v>
      </c>
      <c r="V239" s="101" t="s">
        <v>42</v>
      </c>
      <c r="W239" s="101" t="str">
        <f>VLOOKUP(M239,'order form'!B:B,1,FALSE)</f>
        <v>H4526041001</v>
      </c>
    </row>
    <row r="240" spans="1:23" s="101" customFormat="1" ht="12.75" x14ac:dyDescent="0.2">
      <c r="A240" s="101" t="str">
        <f t="shared" si="9"/>
        <v>H4526041</v>
      </c>
      <c r="B240" s="101">
        <v>4526041</v>
      </c>
      <c r="C240" s="101" t="s">
        <v>614</v>
      </c>
      <c r="D240" s="336">
        <v>15</v>
      </c>
      <c r="E240" s="336">
        <v>30</v>
      </c>
      <c r="I240" s="101" t="str">
        <f>IFERROR(VLOOKUP(B240,GlobalOnly,3,FALSE),C240 &amp;IF(G240="S24"," -NEW",""))</f>
        <v>Castelli Logo Cap</v>
      </c>
      <c r="K240" s="101" t="s">
        <v>226</v>
      </c>
      <c r="L240" s="101" t="s">
        <v>795</v>
      </c>
      <c r="M240" s="101" t="str">
        <f t="shared" si="8"/>
        <v>H4526041010</v>
      </c>
      <c r="N240" s="101" t="s">
        <v>61</v>
      </c>
      <c r="O240" s="101">
        <v>4526041</v>
      </c>
      <c r="P240" s="101" t="s">
        <v>614</v>
      </c>
      <c r="Q240" s="337" t="s">
        <v>126</v>
      </c>
      <c r="R240" s="101" t="s">
        <v>27</v>
      </c>
      <c r="U240" s="101" t="s">
        <v>780</v>
      </c>
      <c r="V240" s="101" t="s">
        <v>27</v>
      </c>
      <c r="W240" s="101" t="str">
        <f>VLOOKUP(M240,'order form'!B:B,1,FALSE)</f>
        <v>H4526041010</v>
      </c>
    </row>
    <row r="241" spans="1:23" s="101" customFormat="1" ht="12.75" x14ac:dyDescent="0.2">
      <c r="A241" s="101" t="str">
        <f t="shared" si="9"/>
        <v>H4526042</v>
      </c>
      <c r="B241" s="101">
        <v>4526042</v>
      </c>
      <c r="C241" s="101" t="s">
        <v>62</v>
      </c>
      <c r="D241" s="336">
        <v>17.5</v>
      </c>
      <c r="E241" s="336">
        <v>35</v>
      </c>
      <c r="I241" s="101" t="str">
        <f>IFERROR(VLOOKUP(B241,GlobalOnly,3,FALSE),C241 &amp;IF(G241="S24"," -NEW",""))</f>
        <v>Summer Skullcap</v>
      </c>
      <c r="K241" s="101" t="s">
        <v>226</v>
      </c>
      <c r="L241" s="101" t="s">
        <v>795</v>
      </c>
      <c r="M241" s="101" t="str">
        <f t="shared" si="8"/>
        <v>H4526042001</v>
      </c>
      <c r="N241" s="101" t="s">
        <v>61</v>
      </c>
      <c r="O241" s="101">
        <v>4526042</v>
      </c>
      <c r="P241" s="101" t="s">
        <v>62</v>
      </c>
      <c r="Q241" s="337" t="s">
        <v>131</v>
      </c>
      <c r="R241" s="101" t="s">
        <v>42</v>
      </c>
      <c r="U241" s="101" t="s">
        <v>780</v>
      </c>
      <c r="V241" s="101" t="s">
        <v>1269</v>
      </c>
      <c r="W241" s="101" t="str">
        <f>VLOOKUP(M241,'order form'!B:B,1,FALSE)</f>
        <v>H4526042001</v>
      </c>
    </row>
    <row r="242" spans="1:23" s="101" customFormat="1" ht="12.75" x14ac:dyDescent="0.2">
      <c r="A242" s="101" t="str">
        <f t="shared" si="9"/>
        <v>H4526042</v>
      </c>
      <c r="B242" s="101">
        <v>4526042</v>
      </c>
      <c r="C242" s="101" t="s">
        <v>62</v>
      </c>
      <c r="D242" s="336">
        <v>17.5</v>
      </c>
      <c r="E242" s="336">
        <v>35</v>
      </c>
      <c r="I242" s="101" t="str">
        <f>IFERROR(VLOOKUP(B242,GlobalOnly,3,FALSE),C242 &amp;IF(G242="S24"," -NEW",""))</f>
        <v>Summer Skullcap</v>
      </c>
      <c r="K242" s="101" t="s">
        <v>226</v>
      </c>
      <c r="L242" s="101" t="s">
        <v>795</v>
      </c>
      <c r="M242" s="101" t="str">
        <f t="shared" si="8"/>
        <v>H4526042010</v>
      </c>
      <c r="N242" s="101" t="s">
        <v>61</v>
      </c>
      <c r="O242" s="101">
        <v>4526042</v>
      </c>
      <c r="P242" s="101" t="s">
        <v>62</v>
      </c>
      <c r="Q242" s="337" t="s">
        <v>126</v>
      </c>
      <c r="R242" s="101" t="s">
        <v>27</v>
      </c>
      <c r="U242" s="101" t="s">
        <v>780</v>
      </c>
      <c r="V242" s="101" t="s">
        <v>27</v>
      </c>
      <c r="W242" s="101" t="str">
        <f>VLOOKUP(M242,'order form'!B:B,1,FALSE)</f>
        <v>H4526042010</v>
      </c>
    </row>
    <row r="243" spans="1:23" s="101" customFormat="1" ht="12.75" x14ac:dyDescent="0.2">
      <c r="A243" s="101" t="str">
        <f t="shared" si="9"/>
        <v>H4526043</v>
      </c>
      <c r="B243" s="101">
        <v>4526043</v>
      </c>
      <c r="C243" s="101" t="s">
        <v>64</v>
      </c>
      <c r="D243" s="336">
        <v>15</v>
      </c>
      <c r="E243" s="336">
        <v>30</v>
      </c>
      <c r="I243" s="101" t="str">
        <f>IFERROR(VLOOKUP(B243,GlobalOnly,3,FALSE),C243 &amp;IF(G243="S24"," -NEW",""))</f>
        <v>Summer Headband</v>
      </c>
      <c r="K243" s="101" t="s">
        <v>226</v>
      </c>
      <c r="L243" s="101" t="s">
        <v>795</v>
      </c>
      <c r="M243" s="101" t="str">
        <f t="shared" si="8"/>
        <v>H4526043001</v>
      </c>
      <c r="N243" s="101" t="s">
        <v>61</v>
      </c>
      <c r="O243" s="101">
        <v>4526043</v>
      </c>
      <c r="P243" s="101" t="s">
        <v>64</v>
      </c>
      <c r="Q243" s="337" t="s">
        <v>131</v>
      </c>
      <c r="R243" s="101" t="s">
        <v>42</v>
      </c>
      <c r="U243" s="101" t="s">
        <v>780</v>
      </c>
      <c r="V243" s="101" t="s">
        <v>42</v>
      </c>
      <c r="W243" s="101" t="str">
        <f>VLOOKUP(M243,'order form'!B:B,1,FALSE)</f>
        <v>H4526043001</v>
      </c>
    </row>
    <row r="244" spans="1:23" s="101" customFormat="1" ht="12.75" x14ac:dyDescent="0.2">
      <c r="A244" s="101" t="str">
        <f t="shared" si="9"/>
        <v>H4526043</v>
      </c>
      <c r="B244" s="101">
        <v>4526043</v>
      </c>
      <c r="C244" s="101" t="s">
        <v>64</v>
      </c>
      <c r="D244" s="336">
        <v>15</v>
      </c>
      <c r="E244" s="336">
        <v>30</v>
      </c>
      <c r="I244" s="101" t="str">
        <f>IFERROR(VLOOKUP(B244,GlobalOnly,3,FALSE),C244 &amp;IF(G244="S24"," -NEW",""))</f>
        <v>Summer Headband</v>
      </c>
      <c r="K244" s="101" t="s">
        <v>226</v>
      </c>
      <c r="L244" s="101" t="s">
        <v>795</v>
      </c>
      <c r="M244" s="101" t="str">
        <f t="shared" si="8"/>
        <v>H4526043010</v>
      </c>
      <c r="N244" s="101" t="s">
        <v>61</v>
      </c>
      <c r="O244" s="101">
        <v>4526043</v>
      </c>
      <c r="P244" s="101" t="s">
        <v>64</v>
      </c>
      <c r="Q244" s="337" t="s">
        <v>126</v>
      </c>
      <c r="R244" s="101" t="s">
        <v>27</v>
      </c>
      <c r="U244" s="101" t="s">
        <v>780</v>
      </c>
      <c r="V244" s="101" t="s">
        <v>27</v>
      </c>
      <c r="W244" s="101" t="str">
        <f>VLOOKUP(M244,'order form'!B:B,1,FALSE)</f>
        <v>H4526043010</v>
      </c>
    </row>
    <row r="245" spans="1:23" s="101" customFormat="1" ht="12.75" x14ac:dyDescent="0.2">
      <c r="A245" s="101" t="str">
        <f t="shared" si="9"/>
        <v>H4526044</v>
      </c>
      <c r="B245" s="101">
        <v>4526044</v>
      </c>
      <c r="C245" s="101" t="s">
        <v>67</v>
      </c>
      <c r="D245" s="336">
        <v>17.5</v>
      </c>
      <c r="E245" s="336">
        <v>35</v>
      </c>
      <c r="I245" s="101" t="str">
        <f>IFERROR(VLOOKUP(B245,GlobalOnly,3,FALSE),C245 &amp;IF(G245="S24"," -NEW",""))</f>
        <v>Castelli Bandana</v>
      </c>
      <c r="K245" s="101" t="s">
        <v>226</v>
      </c>
      <c r="L245" s="101" t="s">
        <v>795</v>
      </c>
      <c r="M245" s="101" t="str">
        <f t="shared" si="8"/>
        <v>H4526044001</v>
      </c>
      <c r="N245" s="101" t="s">
        <v>61</v>
      </c>
      <c r="O245" s="101">
        <v>4526044</v>
      </c>
      <c r="P245" s="101" t="s">
        <v>67</v>
      </c>
      <c r="Q245" s="337" t="s">
        <v>131</v>
      </c>
      <c r="R245" s="101" t="s">
        <v>33</v>
      </c>
      <c r="U245" s="101" t="s">
        <v>780</v>
      </c>
      <c r="V245" s="101" t="s">
        <v>33</v>
      </c>
      <c r="W245" s="101" t="str">
        <f>VLOOKUP(M245,'order form'!B:B,1,FALSE)</f>
        <v>H4526044001</v>
      </c>
    </row>
    <row r="246" spans="1:23" s="101" customFormat="1" ht="12.75" x14ac:dyDescent="0.2">
      <c r="A246" s="101" t="str">
        <f t="shared" si="9"/>
        <v>H4526044</v>
      </c>
      <c r="B246" s="101">
        <v>4526044</v>
      </c>
      <c r="C246" s="101" t="s">
        <v>67</v>
      </c>
      <c r="D246" s="336">
        <v>17.5</v>
      </c>
      <c r="E246" s="336">
        <v>35</v>
      </c>
      <c r="I246" s="101" t="str">
        <f>IFERROR(VLOOKUP(B246,GlobalOnly,3,FALSE),C246 &amp;IF(G246="S24"," -NEW",""))</f>
        <v>Castelli Bandana</v>
      </c>
      <c r="K246" s="101" t="s">
        <v>226</v>
      </c>
      <c r="L246" s="101" t="s">
        <v>795</v>
      </c>
      <c r="M246" s="101" t="str">
        <f t="shared" si="8"/>
        <v>H4526044010</v>
      </c>
      <c r="N246" s="101" t="s">
        <v>61</v>
      </c>
      <c r="O246" s="101">
        <v>4526044</v>
      </c>
      <c r="P246" s="101" t="s">
        <v>67</v>
      </c>
      <c r="Q246" s="337" t="s">
        <v>126</v>
      </c>
      <c r="R246" s="101" t="s">
        <v>68</v>
      </c>
      <c r="U246" s="101" t="s">
        <v>780</v>
      </c>
      <c r="V246" s="101" t="s">
        <v>68</v>
      </c>
      <c r="W246" s="101" t="str">
        <f>VLOOKUP(M246,'order form'!B:B,1,FALSE)</f>
        <v>H4526044010</v>
      </c>
    </row>
    <row r="247" spans="1:23" s="101" customFormat="1" ht="12.75" x14ac:dyDescent="0.2">
      <c r="A247" s="101" t="str">
        <f t="shared" si="9"/>
        <v>H4526066</v>
      </c>
      <c r="B247" s="101">
        <v>4526066</v>
      </c>
      <c r="C247" s="101" t="s">
        <v>615</v>
      </c>
      <c r="D247" s="336">
        <v>20</v>
      </c>
      <c r="E247" s="336">
        <v>40</v>
      </c>
      <c r="I247" s="101" t="str">
        <f>IFERROR(VLOOKUP(B247,GlobalOnly,3,FALSE),C247 &amp;IF(G247="S24"," -NEW",""))</f>
        <v>Travel Cap</v>
      </c>
      <c r="K247" s="101" t="s">
        <v>226</v>
      </c>
      <c r="L247" s="101" t="s">
        <v>794</v>
      </c>
      <c r="M247" s="101" t="str">
        <f t="shared" si="8"/>
        <v>H4526066010</v>
      </c>
      <c r="N247" s="101" t="s">
        <v>61</v>
      </c>
      <c r="O247" s="101">
        <v>4526066</v>
      </c>
      <c r="P247" s="101" t="s">
        <v>615</v>
      </c>
      <c r="Q247" s="337" t="s">
        <v>126</v>
      </c>
      <c r="R247" s="101" t="s">
        <v>27</v>
      </c>
      <c r="U247" s="101" t="s">
        <v>780</v>
      </c>
      <c r="V247" s="101" t="s">
        <v>27</v>
      </c>
      <c r="W247" s="101" t="str">
        <f>VLOOKUP(M247,'order form'!B:B,1,FALSE)</f>
        <v>H4526066010</v>
      </c>
    </row>
    <row r="248" spans="1:23" s="101" customFormat="1" ht="12.75" x14ac:dyDescent="0.2">
      <c r="A248" s="101" t="str">
        <f t="shared" si="9"/>
        <v>H4526066</v>
      </c>
      <c r="B248" s="101">
        <v>4526066</v>
      </c>
      <c r="C248" s="101" t="s">
        <v>615</v>
      </c>
      <c r="D248" s="336">
        <v>20</v>
      </c>
      <c r="E248" s="336">
        <v>40</v>
      </c>
      <c r="I248" s="101" t="str">
        <f>IFERROR(VLOOKUP(B248,GlobalOnly,3,FALSE),C248 &amp;IF(G248="S24"," -NEW",""))</f>
        <v>Travel Cap</v>
      </c>
      <c r="K248" s="101" t="s">
        <v>226</v>
      </c>
      <c r="L248" s="101" t="s">
        <v>794</v>
      </c>
      <c r="M248" s="101" t="str">
        <f t="shared" si="8"/>
        <v>H4526066101</v>
      </c>
      <c r="N248" s="101" t="s">
        <v>61</v>
      </c>
      <c r="O248" s="101">
        <v>4526066</v>
      </c>
      <c r="P248" s="101" t="s">
        <v>615</v>
      </c>
      <c r="Q248" s="337" t="s">
        <v>135</v>
      </c>
      <c r="R248" s="101" t="s">
        <v>42</v>
      </c>
      <c r="U248" s="101" t="s">
        <v>780</v>
      </c>
      <c r="V248" s="101" t="s">
        <v>42</v>
      </c>
      <c r="W248" s="101" t="str">
        <f>VLOOKUP(M248,'order form'!B:B,1,FALSE)</f>
        <v>H4526066101</v>
      </c>
    </row>
    <row r="249" spans="1:23" s="101" customFormat="1" ht="12.75" x14ac:dyDescent="0.2">
      <c r="A249" s="101" t="str">
        <f t="shared" si="9"/>
        <v>H4526111</v>
      </c>
      <c r="B249" s="101">
        <v>4526111</v>
      </c>
      <c r="C249" s="101" t="s">
        <v>616</v>
      </c>
      <c r="D249" s="336">
        <v>20</v>
      </c>
      <c r="E249" s="336">
        <v>40</v>
      </c>
      <c r="I249" s="101" t="str">
        <f>IFERROR(VLOOKUP(B249,GlobalOnly,3,FALSE),C249 &amp;IF(G249="S24"," -NEW",""))</f>
        <v>Baseball Cap</v>
      </c>
      <c r="K249" s="101" t="s">
        <v>226</v>
      </c>
      <c r="L249" s="101" t="s">
        <v>88</v>
      </c>
      <c r="M249" s="101" t="str">
        <f t="shared" si="8"/>
        <v>H4526111010</v>
      </c>
      <c r="N249" s="101" t="s">
        <v>61</v>
      </c>
      <c r="O249" s="101">
        <v>4526111</v>
      </c>
      <c r="P249" s="101" t="s">
        <v>616</v>
      </c>
      <c r="Q249" s="337" t="s">
        <v>126</v>
      </c>
      <c r="R249" s="101" t="s">
        <v>27</v>
      </c>
      <c r="U249" s="101" t="s">
        <v>780</v>
      </c>
      <c r="V249" s="101" t="s">
        <v>27</v>
      </c>
      <c r="W249" s="101" t="str">
        <f>VLOOKUP(M249,'order form'!B:B,1,FALSE)</f>
        <v>H4526111010</v>
      </c>
    </row>
    <row r="250" spans="1:23" s="101" customFormat="1" ht="12.75" x14ac:dyDescent="0.2">
      <c r="A250" s="101" t="str">
        <f t="shared" si="9"/>
        <v>H4526111</v>
      </c>
      <c r="B250" s="101">
        <v>4526111</v>
      </c>
      <c r="C250" s="101" t="s">
        <v>616</v>
      </c>
      <c r="D250" s="336">
        <v>20</v>
      </c>
      <c r="E250" s="336">
        <v>40</v>
      </c>
      <c r="I250" s="101" t="str">
        <f>IFERROR(VLOOKUP(B250,GlobalOnly,3,FALSE),C250 &amp;IF(G250="S24"," -NEW",""))</f>
        <v>Baseball Cap</v>
      </c>
      <c r="K250" s="101" t="s">
        <v>226</v>
      </c>
      <c r="L250" s="101" t="s">
        <v>88</v>
      </c>
      <c r="M250" s="101" t="str">
        <f t="shared" si="8"/>
        <v>H4526111424</v>
      </c>
      <c r="N250" s="101" t="s">
        <v>61</v>
      </c>
      <c r="O250" s="101">
        <v>4526111</v>
      </c>
      <c r="P250" s="101" t="s">
        <v>616</v>
      </c>
      <c r="Q250" s="337" t="s">
        <v>119</v>
      </c>
      <c r="R250" s="101" t="s">
        <v>21</v>
      </c>
      <c r="U250" s="101" t="s">
        <v>780</v>
      </c>
      <c r="V250" s="101" t="s">
        <v>21</v>
      </c>
      <c r="W250" s="101" t="str">
        <f>VLOOKUP(M250,'order form'!B:B,1,FALSE)</f>
        <v>H4526111424</v>
      </c>
    </row>
    <row r="251" spans="1:23" s="101" customFormat="1" ht="12.75" x14ac:dyDescent="0.2">
      <c r="A251" s="101" t="str">
        <f t="shared" si="9"/>
        <v>K19028</v>
      </c>
      <c r="B251" s="101">
        <v>19028</v>
      </c>
      <c r="C251" s="101" t="s">
        <v>71</v>
      </c>
      <c r="D251" s="336">
        <v>27.5</v>
      </c>
      <c r="E251" s="336">
        <v>55</v>
      </c>
      <c r="G251" s="101" t="s">
        <v>72</v>
      </c>
      <c r="I251" s="101" t="str">
        <f>IFERROR(VLOOKUP(B251,GlobalOnly,3,FALSE),C251 &amp;IF(G251="S24"," -NEW",""))</f>
        <v>Arenberg Gel 2 Glove</v>
      </c>
      <c r="K251" s="101" t="s">
        <v>834</v>
      </c>
      <c r="L251" s="101" t="s">
        <v>795</v>
      </c>
      <c r="M251" s="101" t="str">
        <f t="shared" si="8"/>
        <v>K19028010</v>
      </c>
      <c r="N251" s="101" t="s">
        <v>70</v>
      </c>
      <c r="O251" s="101">
        <v>19028</v>
      </c>
      <c r="P251" s="101" t="s">
        <v>71</v>
      </c>
      <c r="Q251" s="337" t="s">
        <v>126</v>
      </c>
      <c r="R251" s="101" t="s">
        <v>27</v>
      </c>
      <c r="S251" s="101" t="s">
        <v>19</v>
      </c>
      <c r="U251" s="101" t="s">
        <v>781</v>
      </c>
      <c r="V251" s="101" t="s">
        <v>1259</v>
      </c>
      <c r="W251" s="101" t="str">
        <f>VLOOKUP(M251,'order form'!B:B,1,FALSE)</f>
        <v>K19028010</v>
      </c>
    </row>
    <row r="252" spans="1:23" s="101" customFormat="1" ht="12.75" x14ac:dyDescent="0.2">
      <c r="A252" s="101" t="str">
        <f t="shared" si="9"/>
        <v>K19028</v>
      </c>
      <c r="B252" s="101">
        <v>19028</v>
      </c>
      <c r="C252" s="101" t="s">
        <v>71</v>
      </c>
      <c r="D252" s="336">
        <v>27.5</v>
      </c>
      <c r="E252" s="336">
        <v>55</v>
      </c>
      <c r="G252" s="101" t="s">
        <v>72</v>
      </c>
      <c r="I252" s="101" t="str">
        <f>IFERROR(VLOOKUP(B252,GlobalOnly,3,FALSE),C252 &amp;IF(G252="S24"," -NEW",""))</f>
        <v>Arenberg Gel 2 Glove</v>
      </c>
      <c r="K252" s="101" t="s">
        <v>834</v>
      </c>
      <c r="L252" s="101" t="s">
        <v>795</v>
      </c>
      <c r="M252" s="101" t="str">
        <f t="shared" si="8"/>
        <v>K19028030</v>
      </c>
      <c r="N252" s="101" t="s">
        <v>70</v>
      </c>
      <c r="O252" s="101">
        <v>19028</v>
      </c>
      <c r="P252" s="101" t="s">
        <v>71</v>
      </c>
      <c r="Q252" s="337" t="s">
        <v>122</v>
      </c>
      <c r="R252" s="101" t="s">
        <v>24</v>
      </c>
      <c r="S252" s="101" t="s">
        <v>72</v>
      </c>
      <c r="U252" s="101" t="s">
        <v>781</v>
      </c>
      <c r="V252" s="101" t="s">
        <v>24</v>
      </c>
      <c r="W252" s="101" t="str">
        <f>VLOOKUP(M252,'order form'!B:B,1,FALSE)</f>
        <v>K19028030</v>
      </c>
    </row>
    <row r="253" spans="1:23" s="101" customFormat="1" ht="12.75" x14ac:dyDescent="0.2">
      <c r="A253" s="101" t="str">
        <f t="shared" si="9"/>
        <v>K19028</v>
      </c>
      <c r="B253" s="101">
        <v>19028</v>
      </c>
      <c r="C253" s="101" t="s">
        <v>71</v>
      </c>
      <c r="D253" s="336">
        <v>27.5</v>
      </c>
      <c r="E253" s="336">
        <v>55</v>
      </c>
      <c r="G253" s="101" t="s">
        <v>72</v>
      </c>
      <c r="I253" s="101" t="str">
        <f>IFERROR(VLOOKUP(B253,GlobalOnly,3,FALSE),C253 &amp;IF(G253="S24"," -NEW",""))</f>
        <v>Arenberg Gel 2 Glove</v>
      </c>
      <c r="K253" s="101" t="s">
        <v>834</v>
      </c>
      <c r="L253" s="101" t="s">
        <v>795</v>
      </c>
      <c r="M253" s="101" t="str">
        <f t="shared" si="8"/>
        <v>K19028165</v>
      </c>
      <c r="N253" s="101" t="s">
        <v>70</v>
      </c>
      <c r="O253" s="101">
        <v>19028</v>
      </c>
      <c r="P253" s="101" t="s">
        <v>71</v>
      </c>
      <c r="Q253" s="337" t="s">
        <v>137</v>
      </c>
      <c r="R253" s="101" t="s">
        <v>73</v>
      </c>
      <c r="S253" s="101" t="s">
        <v>72</v>
      </c>
      <c r="U253" s="101" t="s">
        <v>781</v>
      </c>
      <c r="V253" s="101" t="s">
        <v>1268</v>
      </c>
      <c r="W253" s="101" t="str">
        <f>VLOOKUP(M253,'order form'!B:B,1,FALSE)</f>
        <v>K19028165</v>
      </c>
    </row>
    <row r="254" spans="1:23" s="101" customFormat="1" ht="12.75" x14ac:dyDescent="0.2">
      <c r="A254" s="101" t="str">
        <f t="shared" si="9"/>
        <v>K19028</v>
      </c>
      <c r="B254" s="101">
        <v>19028</v>
      </c>
      <c r="C254" s="101" t="s">
        <v>71</v>
      </c>
      <c r="D254" s="336">
        <v>27.5</v>
      </c>
      <c r="E254" s="336">
        <v>55</v>
      </c>
      <c r="G254" s="101" t="s">
        <v>72</v>
      </c>
      <c r="I254" s="101" t="str">
        <f>IFERROR(VLOOKUP(B254,GlobalOnly,3,FALSE),C254 &amp;IF(G254="S24"," -NEW",""))</f>
        <v>Arenberg Gel 2 Glove</v>
      </c>
      <c r="K254" s="101" t="s">
        <v>834</v>
      </c>
      <c r="L254" s="101" t="s">
        <v>795</v>
      </c>
      <c r="M254" s="101" t="str">
        <f t="shared" si="8"/>
        <v>K19028645</v>
      </c>
      <c r="N254" s="101" t="s">
        <v>70</v>
      </c>
      <c r="O254" s="101">
        <v>19028</v>
      </c>
      <c r="P254" s="101" t="s">
        <v>71</v>
      </c>
      <c r="Q254" s="337" t="s">
        <v>130</v>
      </c>
      <c r="R254" s="101" t="s">
        <v>32</v>
      </c>
      <c r="U254" s="101" t="s">
        <v>781</v>
      </c>
      <c r="V254" s="101" t="s">
        <v>32</v>
      </c>
      <c r="W254" s="101" t="str">
        <f>VLOOKUP(M254,'order form'!B:B,1,FALSE)</f>
        <v>K19028645</v>
      </c>
    </row>
    <row r="255" spans="1:23" s="101" customFormat="1" ht="12.75" x14ac:dyDescent="0.2">
      <c r="A255" s="101" t="str">
        <f t="shared" si="9"/>
        <v>K19523</v>
      </c>
      <c r="B255" s="101">
        <v>19523</v>
      </c>
      <c r="C255" s="101" t="s">
        <v>75</v>
      </c>
      <c r="D255" s="336">
        <v>22.5</v>
      </c>
      <c r="E255" s="336">
        <v>45</v>
      </c>
      <c r="F255" s="101" t="s">
        <v>14</v>
      </c>
      <c r="G255" s="101" t="s">
        <v>74</v>
      </c>
      <c r="I255" s="101" t="str">
        <f>IFERROR(VLOOKUP(B255,GlobalOnly,3,FALSE),C255 &amp;IF(G255="S24"," -NEW",""))</f>
        <v>Lightness 2 Glove</v>
      </c>
      <c r="K255" s="101" t="s">
        <v>834</v>
      </c>
      <c r="L255" s="101" t="s">
        <v>795</v>
      </c>
      <c r="M255" s="101" t="str">
        <f t="shared" si="8"/>
        <v>K19523010</v>
      </c>
      <c r="N255" s="101" t="s">
        <v>70</v>
      </c>
      <c r="O255" s="101">
        <v>19523</v>
      </c>
      <c r="P255" s="101" t="s">
        <v>75</v>
      </c>
      <c r="Q255" s="337" t="s">
        <v>126</v>
      </c>
      <c r="R255" s="101" t="s">
        <v>27</v>
      </c>
      <c r="S255" s="101" t="s">
        <v>74</v>
      </c>
      <c r="U255" s="101" t="s">
        <v>781</v>
      </c>
      <c r="V255" s="101" t="s">
        <v>27</v>
      </c>
      <c r="W255" s="101" t="str">
        <f>VLOOKUP(M255,'order form'!B:B,1,FALSE)</f>
        <v>K19523010</v>
      </c>
    </row>
    <row r="256" spans="1:23" s="101" customFormat="1" ht="12.75" x14ac:dyDescent="0.2">
      <c r="A256" s="101" t="str">
        <f t="shared" si="9"/>
        <v>K20033</v>
      </c>
      <c r="B256" s="101">
        <v>20033</v>
      </c>
      <c r="C256" s="101" t="s">
        <v>76</v>
      </c>
      <c r="D256" s="336">
        <v>30</v>
      </c>
      <c r="E256" s="336">
        <v>60</v>
      </c>
      <c r="G256" s="101" t="s">
        <v>46</v>
      </c>
      <c r="I256" s="101" t="str">
        <f>IFERROR(VLOOKUP(B256,GlobalOnly,3,FALSE),C256 &amp;IF(G256="S24"," -NEW",""))</f>
        <v>Arenberg Gel LF Glove</v>
      </c>
      <c r="K256" s="101" t="s">
        <v>834</v>
      </c>
      <c r="L256" s="101" t="s">
        <v>795</v>
      </c>
      <c r="M256" s="101" t="str">
        <f t="shared" si="8"/>
        <v>K20033010</v>
      </c>
      <c r="N256" s="101" t="s">
        <v>70</v>
      </c>
      <c r="O256" s="101">
        <v>20033</v>
      </c>
      <c r="P256" s="101" t="s">
        <v>76</v>
      </c>
      <c r="Q256" s="337" t="s">
        <v>126</v>
      </c>
      <c r="R256" s="101" t="s">
        <v>27</v>
      </c>
      <c r="S256" s="101" t="s">
        <v>46</v>
      </c>
      <c r="U256" s="101" t="s">
        <v>781</v>
      </c>
      <c r="V256" s="101" t="s">
        <v>27</v>
      </c>
      <c r="W256" s="101" t="str">
        <f>VLOOKUP(M256,'order form'!B:B,1,FALSE)</f>
        <v>K20033010</v>
      </c>
    </row>
    <row r="257" spans="1:23" s="101" customFormat="1" ht="12.75" x14ac:dyDescent="0.2">
      <c r="A257" s="101" t="str">
        <f t="shared" si="9"/>
        <v>K4523528</v>
      </c>
      <c r="B257" s="101">
        <v>4523528</v>
      </c>
      <c r="C257" s="101" t="s">
        <v>77</v>
      </c>
      <c r="D257" s="336">
        <v>37.5</v>
      </c>
      <c r="E257" s="336">
        <v>75</v>
      </c>
      <c r="I257" s="101" t="str">
        <f>IFERROR(VLOOKUP(B257,GlobalOnly,3,FALSE),C257 &amp;IF(G257="S24"," -NEW",""))</f>
        <v>Diluvio One Glove</v>
      </c>
      <c r="K257" s="101" t="s">
        <v>834</v>
      </c>
      <c r="L257" s="101" t="s">
        <v>795</v>
      </c>
      <c r="M257" s="101" t="str">
        <f t="shared" si="8"/>
        <v>K4523528010</v>
      </c>
      <c r="N257" s="101" t="s">
        <v>70</v>
      </c>
      <c r="O257" s="101">
        <v>4523528</v>
      </c>
      <c r="P257" s="101" t="s">
        <v>77</v>
      </c>
      <c r="Q257" s="337" t="s">
        <v>126</v>
      </c>
      <c r="R257" s="101" t="s">
        <v>27</v>
      </c>
      <c r="U257" s="101" t="s">
        <v>781</v>
      </c>
      <c r="V257" s="101" t="s">
        <v>27</v>
      </c>
      <c r="W257" s="101" t="str">
        <f>VLOOKUP(M257,'order form'!B:B,1,FALSE)</f>
        <v>K4523528010</v>
      </c>
    </row>
    <row r="258" spans="1:23" s="101" customFormat="1" ht="12.75" x14ac:dyDescent="0.2">
      <c r="A258" s="101" t="str">
        <f t="shared" si="9"/>
        <v>K4525022</v>
      </c>
      <c r="B258" s="101">
        <v>4525022</v>
      </c>
      <c r="C258" s="101" t="s">
        <v>295</v>
      </c>
      <c r="D258" s="336">
        <v>32.5</v>
      </c>
      <c r="E258" s="336">
        <v>65</v>
      </c>
      <c r="I258" s="101" t="str">
        <f>IFERROR(VLOOKUP(B258,GlobalOnly,3,FALSE),C258 &amp;IF(G258="S24"," -NEW",""))</f>
        <v>Premio Evo Glove</v>
      </c>
      <c r="K258" s="101" t="s">
        <v>834</v>
      </c>
      <c r="L258" s="101" t="s">
        <v>795</v>
      </c>
      <c r="M258" s="101" t="str">
        <f t="shared" si="8"/>
        <v>K4525022010</v>
      </c>
      <c r="N258" s="101" t="s">
        <v>70</v>
      </c>
      <c r="O258" s="101">
        <v>4525022</v>
      </c>
      <c r="P258" s="101" t="s">
        <v>295</v>
      </c>
      <c r="Q258" s="337" t="s">
        <v>126</v>
      </c>
      <c r="R258" s="101" t="s">
        <v>27</v>
      </c>
      <c r="U258" s="101" t="s">
        <v>781</v>
      </c>
      <c r="V258" s="101" t="s">
        <v>27</v>
      </c>
      <c r="W258" s="101" t="str">
        <f>VLOOKUP(M258,'order form'!B:B,1,FALSE)</f>
        <v>K4525022010</v>
      </c>
    </row>
    <row r="259" spans="1:23" s="101" customFormat="1" ht="12.75" x14ac:dyDescent="0.2">
      <c r="A259" s="101" t="str">
        <f t="shared" si="9"/>
        <v>K4525022</v>
      </c>
      <c r="B259" s="101">
        <v>4525022</v>
      </c>
      <c r="C259" s="101" t="s">
        <v>295</v>
      </c>
      <c r="D259" s="336">
        <v>32.5</v>
      </c>
      <c r="E259" s="336">
        <v>65</v>
      </c>
      <c r="I259" s="101" t="str">
        <f>IFERROR(VLOOKUP(B259,GlobalOnly,3,FALSE),C259 &amp;IF(G259="S24"," -NEW",""))</f>
        <v>Premio Evo Glove</v>
      </c>
      <c r="K259" s="101" t="s">
        <v>834</v>
      </c>
      <c r="L259" s="101" t="s">
        <v>795</v>
      </c>
      <c r="M259" s="101" t="str">
        <f t="shared" si="8"/>
        <v>K4525022486</v>
      </c>
      <c r="N259" s="101" t="s">
        <v>70</v>
      </c>
      <c r="O259" s="101">
        <v>4525022</v>
      </c>
      <c r="P259" s="101" t="s">
        <v>295</v>
      </c>
      <c r="Q259" s="337" t="s">
        <v>757</v>
      </c>
      <c r="R259" s="101" t="s">
        <v>671</v>
      </c>
      <c r="U259" s="101" t="s">
        <v>781</v>
      </c>
      <c r="V259" s="101" t="s">
        <v>671</v>
      </c>
      <c r="W259" s="101" t="str">
        <f>VLOOKUP(M259,'order form'!B:B,1,FALSE)</f>
        <v>K4525022486</v>
      </c>
    </row>
    <row r="260" spans="1:23" s="101" customFormat="1" ht="12.75" x14ac:dyDescent="0.2">
      <c r="A260" s="101" t="str">
        <f t="shared" si="9"/>
        <v>K4525022</v>
      </c>
      <c r="B260" s="101">
        <v>4525022</v>
      </c>
      <c r="C260" s="101" t="s">
        <v>295</v>
      </c>
      <c r="D260" s="336">
        <v>32.5</v>
      </c>
      <c r="E260" s="336">
        <v>65</v>
      </c>
      <c r="I260" s="101" t="str">
        <f>IFERROR(VLOOKUP(B260,GlobalOnly,3,FALSE),C260 &amp;IF(G260="S24"," -NEW",""))</f>
        <v>Premio Evo Glove</v>
      </c>
      <c r="K260" s="101" t="s">
        <v>834</v>
      </c>
      <c r="L260" s="101" t="s">
        <v>795</v>
      </c>
      <c r="M260" s="101" t="str">
        <f t="shared" si="8"/>
        <v>K4525022625</v>
      </c>
      <c r="N260" s="101" t="s">
        <v>70</v>
      </c>
      <c r="O260" s="101">
        <v>4525022</v>
      </c>
      <c r="P260" s="101" t="s">
        <v>295</v>
      </c>
      <c r="Q260" s="337" t="s">
        <v>132</v>
      </c>
      <c r="R260" s="101" t="s">
        <v>69</v>
      </c>
      <c r="U260" s="101" t="s">
        <v>781</v>
      </c>
      <c r="V260" s="101" t="s">
        <v>69</v>
      </c>
      <c r="W260" s="101" t="str">
        <f>VLOOKUP(M260,'order form'!B:B,1,FALSE)</f>
        <v>K4525022625</v>
      </c>
    </row>
    <row r="261" spans="1:23" s="101" customFormat="1" ht="12.75" x14ac:dyDescent="0.2">
      <c r="A261" s="101" t="str">
        <f t="shared" si="9"/>
        <v>K4525023</v>
      </c>
      <c r="B261" s="101">
        <v>4525023</v>
      </c>
      <c r="C261" s="101" t="s">
        <v>296</v>
      </c>
      <c r="D261" s="336">
        <v>25</v>
      </c>
      <c r="E261" s="336">
        <v>50</v>
      </c>
      <c r="I261" s="101" t="str">
        <f>IFERROR(VLOOKUP(B261,GlobalOnly,3,FALSE),C261 &amp;IF(G261="S24"," -NEW",""))</f>
        <v>Espresso Glove</v>
      </c>
      <c r="K261" s="101" t="s">
        <v>834</v>
      </c>
      <c r="L261" s="101" t="s">
        <v>795</v>
      </c>
      <c r="M261" s="101" t="str">
        <f t="shared" si="8"/>
        <v>K4525023021</v>
      </c>
      <c r="N261" s="101" t="s">
        <v>70</v>
      </c>
      <c r="O261" s="101">
        <v>4525023</v>
      </c>
      <c r="P261" s="101" t="s">
        <v>296</v>
      </c>
      <c r="Q261" s="337" t="s">
        <v>356</v>
      </c>
      <c r="R261" s="101" t="s">
        <v>342</v>
      </c>
      <c r="U261" s="101" t="s">
        <v>781</v>
      </c>
      <c r="V261" s="101" t="s">
        <v>342</v>
      </c>
      <c r="W261" s="101" t="str">
        <f>VLOOKUP(M261,'order form'!B:B,1,FALSE)</f>
        <v>K4525023021</v>
      </c>
    </row>
    <row r="262" spans="1:23" s="101" customFormat="1" ht="12.75" x14ac:dyDescent="0.2">
      <c r="A262" s="101" t="str">
        <f t="shared" si="9"/>
        <v>K4525023</v>
      </c>
      <c r="B262" s="101">
        <v>4525023</v>
      </c>
      <c r="C262" s="101" t="s">
        <v>296</v>
      </c>
      <c r="D262" s="336">
        <v>25</v>
      </c>
      <c r="E262" s="336">
        <v>50</v>
      </c>
      <c r="I262" s="101" t="str">
        <f>IFERROR(VLOOKUP(B262,GlobalOnly,3,FALSE),C262 &amp;IF(G262="S24"," -NEW",""))</f>
        <v>Espresso Glove</v>
      </c>
      <c r="K262" s="101" t="s">
        <v>834</v>
      </c>
      <c r="L262" s="101" t="s">
        <v>795</v>
      </c>
      <c r="M262" s="101" t="str">
        <f t="shared" si="8"/>
        <v>K4525023065</v>
      </c>
      <c r="N262" s="101" t="s">
        <v>70</v>
      </c>
      <c r="O262" s="101">
        <v>4525023</v>
      </c>
      <c r="P262" s="101" t="s">
        <v>296</v>
      </c>
      <c r="Q262" s="337" t="s">
        <v>123</v>
      </c>
      <c r="R262" s="101" t="s">
        <v>30</v>
      </c>
      <c r="U262" s="101" t="s">
        <v>781</v>
      </c>
      <c r="V262" s="101" t="s">
        <v>1264</v>
      </c>
      <c r="W262" s="101" t="str">
        <f>VLOOKUP(M262,'order form'!B:B,1,FALSE)</f>
        <v>K4525023065</v>
      </c>
    </row>
    <row r="263" spans="1:23" s="101" customFormat="1" ht="12.75" x14ac:dyDescent="0.2">
      <c r="A263" s="101" t="str">
        <f t="shared" si="9"/>
        <v>K4525023</v>
      </c>
      <c r="B263" s="101">
        <v>4525023</v>
      </c>
      <c r="C263" s="101" t="s">
        <v>296</v>
      </c>
      <c r="D263" s="336">
        <v>25</v>
      </c>
      <c r="E263" s="336">
        <v>50</v>
      </c>
      <c r="I263" s="101" t="str">
        <f>IFERROR(VLOOKUP(B263,GlobalOnly,3,FALSE),C263 &amp;IF(G263="S24"," -NEW",""))</f>
        <v>Espresso Glove</v>
      </c>
      <c r="K263" s="101" t="s">
        <v>834</v>
      </c>
      <c r="L263" s="101" t="s">
        <v>795</v>
      </c>
      <c r="M263" s="101" t="str">
        <f t="shared" si="8"/>
        <v>K4525023085</v>
      </c>
      <c r="N263" s="101" t="s">
        <v>70</v>
      </c>
      <c r="O263" s="101">
        <v>4525023</v>
      </c>
      <c r="P263" s="101" t="s">
        <v>296</v>
      </c>
      <c r="Q263" s="337" t="s">
        <v>117</v>
      </c>
      <c r="R263" s="101" t="s">
        <v>20</v>
      </c>
      <c r="U263" s="101" t="s">
        <v>781</v>
      </c>
      <c r="V263" s="101" t="s">
        <v>1267</v>
      </c>
      <c r="W263" s="101" t="str">
        <f>VLOOKUP(M263,'order form'!B:B,1,FALSE)</f>
        <v>K4525023085</v>
      </c>
    </row>
    <row r="264" spans="1:23" s="101" customFormat="1" ht="12.75" x14ac:dyDescent="0.2">
      <c r="A264" s="101" t="str">
        <f t="shared" si="9"/>
        <v>K4525023</v>
      </c>
      <c r="B264" s="101">
        <v>4525023</v>
      </c>
      <c r="C264" s="101" t="s">
        <v>296</v>
      </c>
      <c r="D264" s="336">
        <v>25</v>
      </c>
      <c r="E264" s="336">
        <v>50</v>
      </c>
      <c r="I264" s="101" t="str">
        <f>IFERROR(VLOOKUP(B264,GlobalOnly,3,FALSE),C264 &amp;IF(G264="S24"," -NEW",""))</f>
        <v>Espresso Glove</v>
      </c>
      <c r="K264" s="101" t="s">
        <v>834</v>
      </c>
      <c r="L264" s="101" t="s">
        <v>795</v>
      </c>
      <c r="M264" s="101" t="str">
        <f t="shared" si="8"/>
        <v>K4525023227</v>
      </c>
      <c r="N264" s="101" t="s">
        <v>70</v>
      </c>
      <c r="O264" s="101">
        <v>4525023</v>
      </c>
      <c r="P264" s="101" t="s">
        <v>296</v>
      </c>
      <c r="Q264" s="337" t="s">
        <v>354</v>
      </c>
      <c r="R264" s="101" t="s">
        <v>347</v>
      </c>
      <c r="U264" s="101" t="s">
        <v>781</v>
      </c>
      <c r="V264" s="101" t="s">
        <v>347</v>
      </c>
      <c r="W264" s="101" t="str">
        <f>VLOOKUP(M264,'order form'!B:B,1,FALSE)</f>
        <v>K4525023227</v>
      </c>
    </row>
    <row r="265" spans="1:23" s="101" customFormat="1" ht="12.75" x14ac:dyDescent="0.2">
      <c r="A265" s="101" t="str">
        <f t="shared" si="9"/>
        <v>K4525023</v>
      </c>
      <c r="B265" s="101">
        <v>4525023</v>
      </c>
      <c r="C265" s="101" t="s">
        <v>296</v>
      </c>
      <c r="D265" s="336">
        <v>25</v>
      </c>
      <c r="E265" s="336">
        <v>50</v>
      </c>
      <c r="I265" s="101" t="str">
        <f>IFERROR(VLOOKUP(B265,GlobalOnly,3,FALSE),C265 &amp;IF(G265="S24"," -NEW",""))</f>
        <v>Espresso Glove</v>
      </c>
      <c r="K265" s="101" t="s">
        <v>834</v>
      </c>
      <c r="L265" s="101" t="s">
        <v>795</v>
      </c>
      <c r="M265" s="101" t="str">
        <f t="shared" si="8"/>
        <v>K4525023272</v>
      </c>
      <c r="N265" s="101" t="s">
        <v>70</v>
      </c>
      <c r="O265" s="101">
        <v>4525023</v>
      </c>
      <c r="P265" s="101" t="s">
        <v>296</v>
      </c>
      <c r="Q265" s="337" t="s">
        <v>762</v>
      </c>
      <c r="R265" s="101" t="s">
        <v>682</v>
      </c>
      <c r="U265" s="101" t="s">
        <v>781</v>
      </c>
      <c r="V265" s="101" t="s">
        <v>682</v>
      </c>
      <c r="W265" s="101" t="str">
        <f>VLOOKUP(M265,'order form'!B:B,1,FALSE)</f>
        <v>K4525023272</v>
      </c>
    </row>
    <row r="266" spans="1:23" s="101" customFormat="1" ht="12.75" x14ac:dyDescent="0.2">
      <c r="A266" s="101" t="str">
        <f t="shared" si="9"/>
        <v>K4525023</v>
      </c>
      <c r="B266" s="101">
        <v>4525023</v>
      </c>
      <c r="C266" s="101" t="s">
        <v>296</v>
      </c>
      <c r="D266" s="336">
        <v>25</v>
      </c>
      <c r="E266" s="336">
        <v>50</v>
      </c>
      <c r="I266" s="101" t="str">
        <f>IFERROR(VLOOKUP(B266,GlobalOnly,3,FALSE),C266 &amp;IF(G266="S24"," -NEW",""))</f>
        <v>Espresso Glove</v>
      </c>
      <c r="K266" s="101" t="s">
        <v>834</v>
      </c>
      <c r="L266" s="101" t="s">
        <v>795</v>
      </c>
      <c r="M266" s="101" t="str">
        <f t="shared" si="8"/>
        <v>K4525023294</v>
      </c>
      <c r="N266" s="101" t="s">
        <v>70</v>
      </c>
      <c r="O266" s="101">
        <v>4525023</v>
      </c>
      <c r="P266" s="101" t="s">
        <v>296</v>
      </c>
      <c r="Q266" s="337" t="s">
        <v>125</v>
      </c>
      <c r="R266" s="101" t="s">
        <v>26</v>
      </c>
      <c r="U266" s="101" t="s">
        <v>781</v>
      </c>
      <c r="V266" s="101" t="s">
        <v>26</v>
      </c>
      <c r="W266" s="101" t="str">
        <f>VLOOKUP(M266,'order form'!B:B,1,FALSE)</f>
        <v>K4525023294</v>
      </c>
    </row>
    <row r="267" spans="1:23" s="101" customFormat="1" ht="12.75" x14ac:dyDescent="0.2">
      <c r="A267" s="101" t="str">
        <f t="shared" si="9"/>
        <v>K4525023</v>
      </c>
      <c r="B267" s="101">
        <v>4525023</v>
      </c>
      <c r="C267" s="101" t="s">
        <v>296</v>
      </c>
      <c r="D267" s="336">
        <v>25</v>
      </c>
      <c r="E267" s="336">
        <v>50</v>
      </c>
      <c r="I267" s="101" t="str">
        <f>IFERROR(VLOOKUP(B267,GlobalOnly,3,FALSE),C267 &amp;IF(G267="S24"," -NEW",""))</f>
        <v>Espresso Glove</v>
      </c>
      <c r="K267" s="101" t="s">
        <v>834</v>
      </c>
      <c r="L267" s="101" t="s">
        <v>795</v>
      </c>
      <c r="M267" s="101" t="str">
        <f t="shared" si="8"/>
        <v>K4525023424</v>
      </c>
      <c r="N267" s="101" t="s">
        <v>70</v>
      </c>
      <c r="O267" s="101">
        <v>4525023</v>
      </c>
      <c r="P267" s="101" t="s">
        <v>296</v>
      </c>
      <c r="Q267" s="337" t="s">
        <v>119</v>
      </c>
      <c r="R267" s="101" t="s">
        <v>21</v>
      </c>
      <c r="U267" s="101" t="s">
        <v>781</v>
      </c>
      <c r="V267" s="101" t="s">
        <v>21</v>
      </c>
      <c r="W267" s="101" t="str">
        <f>VLOOKUP(M267,'order form'!B:B,1,FALSE)</f>
        <v>K4525023424</v>
      </c>
    </row>
    <row r="268" spans="1:23" s="101" customFormat="1" ht="12.75" x14ac:dyDescent="0.2">
      <c r="A268" s="101" t="str">
        <f t="shared" si="9"/>
        <v>K4525023</v>
      </c>
      <c r="B268" s="101">
        <v>4525023</v>
      </c>
      <c r="C268" s="101" t="s">
        <v>296</v>
      </c>
      <c r="D268" s="336">
        <v>25</v>
      </c>
      <c r="E268" s="336">
        <v>50</v>
      </c>
      <c r="I268" s="101" t="str">
        <f>IFERROR(VLOOKUP(B268,GlobalOnly,3,FALSE),C268 &amp;IF(G268="S24"," -NEW",""))</f>
        <v>Espresso Glove</v>
      </c>
      <c r="K268" s="101" t="s">
        <v>834</v>
      </c>
      <c r="L268" s="101" t="s">
        <v>795</v>
      </c>
      <c r="M268" s="101" t="str">
        <f t="shared" si="8"/>
        <v>K4525023655</v>
      </c>
      <c r="N268" s="101" t="s">
        <v>70</v>
      </c>
      <c r="O268" s="101">
        <v>4525023</v>
      </c>
      <c r="P268" s="101" t="s">
        <v>296</v>
      </c>
      <c r="Q268" s="337" t="s">
        <v>763</v>
      </c>
      <c r="R268" s="101" t="s">
        <v>683</v>
      </c>
      <c r="U268" s="101" t="s">
        <v>781</v>
      </c>
      <c r="V268" s="101" t="s">
        <v>683</v>
      </c>
      <c r="W268" s="101" t="str">
        <f>VLOOKUP(M268,'order form'!B:B,1,FALSE)</f>
        <v>K4525023655</v>
      </c>
    </row>
    <row r="269" spans="1:23" s="101" customFormat="1" ht="12.75" x14ac:dyDescent="0.2">
      <c r="A269" s="101" t="str">
        <f t="shared" si="9"/>
        <v>K4525023</v>
      </c>
      <c r="B269" s="101">
        <v>4525023</v>
      </c>
      <c r="C269" s="101" t="s">
        <v>296</v>
      </c>
      <c r="D269" s="336">
        <v>25</v>
      </c>
      <c r="E269" s="336">
        <v>50</v>
      </c>
      <c r="I269" s="101" t="str">
        <f>IFERROR(VLOOKUP(B269,GlobalOnly,3,FALSE),C269 &amp;IF(G269="S24"," -NEW",""))</f>
        <v>Espresso Glove</v>
      </c>
      <c r="K269" s="101" t="s">
        <v>834</v>
      </c>
      <c r="L269" s="101" t="s">
        <v>795</v>
      </c>
      <c r="M269" s="101" t="str">
        <f t="shared" si="8"/>
        <v>K4525023712</v>
      </c>
      <c r="N269" s="101" t="s">
        <v>70</v>
      </c>
      <c r="O269" s="101">
        <v>4525023</v>
      </c>
      <c r="P269" s="101" t="s">
        <v>296</v>
      </c>
      <c r="Q269" s="337" t="s">
        <v>764</v>
      </c>
      <c r="R269" s="101" t="s">
        <v>684</v>
      </c>
      <c r="U269" s="101" t="s">
        <v>781</v>
      </c>
      <c r="V269" s="101" t="s">
        <v>684</v>
      </c>
      <c r="W269" s="101" t="str">
        <f>VLOOKUP(M269,'order form'!B:B,1,FALSE)</f>
        <v>K4525023712</v>
      </c>
    </row>
    <row r="270" spans="1:23" s="101" customFormat="1" ht="12.75" x14ac:dyDescent="0.2">
      <c r="A270" s="101" t="str">
        <f t="shared" si="9"/>
        <v>K4525023</v>
      </c>
      <c r="B270" s="101">
        <v>4525023</v>
      </c>
      <c r="C270" s="101" t="s">
        <v>296</v>
      </c>
      <c r="D270" s="336">
        <v>25</v>
      </c>
      <c r="E270" s="336">
        <v>50</v>
      </c>
      <c r="I270" s="101" t="str">
        <f>IFERROR(VLOOKUP(B270,GlobalOnly,3,FALSE),C270 &amp;IF(G270="S24"," -NEW",""))</f>
        <v>Espresso Glove</v>
      </c>
      <c r="K270" s="101" t="s">
        <v>834</v>
      </c>
      <c r="L270" s="101" t="s">
        <v>795</v>
      </c>
      <c r="M270" s="101" t="str">
        <f t="shared" si="8"/>
        <v>K4525023863</v>
      </c>
      <c r="N270" s="101" t="s">
        <v>70</v>
      </c>
      <c r="O270" s="101">
        <v>4525023</v>
      </c>
      <c r="P270" s="101" t="s">
        <v>296</v>
      </c>
      <c r="Q270" s="337" t="s">
        <v>353</v>
      </c>
      <c r="R270" s="101" t="s">
        <v>338</v>
      </c>
      <c r="U270" s="101" t="s">
        <v>781</v>
      </c>
      <c r="V270" s="101" t="s">
        <v>338</v>
      </c>
      <c r="W270" s="101" t="str">
        <f>VLOOKUP(M270,'order form'!B:B,1,FALSE)</f>
        <v>K4525023863</v>
      </c>
    </row>
    <row r="271" spans="1:23" s="101" customFormat="1" ht="12.75" x14ac:dyDescent="0.2">
      <c r="A271" s="101" t="str">
        <f t="shared" si="9"/>
        <v>K4525060</v>
      </c>
      <c r="B271" s="101">
        <v>4525060</v>
      </c>
      <c r="C271" s="101" t="s">
        <v>297</v>
      </c>
      <c r="D271" s="336">
        <v>32.5</v>
      </c>
      <c r="E271" s="336">
        <v>65</v>
      </c>
      <c r="I271" s="101" t="str">
        <f>IFERROR(VLOOKUP(B271,GlobalOnly,3,FALSE),C271 &amp;IF(G271="S24"," -NEW",""))</f>
        <v>Premio Evo W Glove</v>
      </c>
      <c r="K271" s="101" t="s">
        <v>830</v>
      </c>
      <c r="L271" s="101" t="s">
        <v>794</v>
      </c>
      <c r="M271" s="101" t="str">
        <f t="shared" si="8"/>
        <v>K4525060010</v>
      </c>
      <c r="N271" s="101" t="s">
        <v>70</v>
      </c>
      <c r="O271" s="101">
        <v>4525060</v>
      </c>
      <c r="P271" s="101" t="s">
        <v>297</v>
      </c>
      <c r="Q271" s="337" t="s">
        <v>126</v>
      </c>
      <c r="R271" s="101" t="s">
        <v>27</v>
      </c>
      <c r="U271" s="101" t="s">
        <v>781</v>
      </c>
      <c r="V271" s="101" t="s">
        <v>27</v>
      </c>
      <c r="W271" s="101" t="str">
        <f>VLOOKUP(M271,'order form'!B:B,1,FALSE)</f>
        <v>K4525060010</v>
      </c>
    </row>
    <row r="272" spans="1:23" s="101" customFormat="1" ht="12.75" x14ac:dyDescent="0.2">
      <c r="A272" s="101" t="str">
        <f t="shared" si="9"/>
        <v>K4525060</v>
      </c>
      <c r="B272" s="101">
        <v>4525060</v>
      </c>
      <c r="C272" s="101" t="s">
        <v>297</v>
      </c>
      <c r="D272" s="336">
        <v>32.5</v>
      </c>
      <c r="E272" s="336">
        <v>65</v>
      </c>
      <c r="I272" s="101" t="str">
        <f>IFERROR(VLOOKUP(B272,GlobalOnly,3,FALSE),C272 &amp;IF(G272="S24"," -NEW",""))</f>
        <v>Premio Evo W Glove</v>
      </c>
      <c r="K272" s="101" t="s">
        <v>830</v>
      </c>
      <c r="L272" s="101" t="s">
        <v>794</v>
      </c>
      <c r="M272" s="101" t="str">
        <f t="shared" si="8"/>
        <v>K4525060529</v>
      </c>
      <c r="N272" s="101" t="s">
        <v>70</v>
      </c>
      <c r="O272" s="101">
        <v>4525060</v>
      </c>
      <c r="P272" s="101" t="s">
        <v>297</v>
      </c>
      <c r="Q272" s="337" t="s">
        <v>121</v>
      </c>
      <c r="R272" s="101" t="s">
        <v>37</v>
      </c>
      <c r="U272" s="101" t="s">
        <v>781</v>
      </c>
      <c r="V272" s="101" t="s">
        <v>37</v>
      </c>
      <c r="W272" s="101" t="str">
        <f>VLOOKUP(M272,'order form'!B:B,1,FALSE)</f>
        <v>K4525060529</v>
      </c>
    </row>
    <row r="273" spans="1:23" s="101" customFormat="1" ht="12.75" x14ac:dyDescent="0.2">
      <c r="A273" s="101" t="str">
        <f t="shared" si="9"/>
        <v>K4525060</v>
      </c>
      <c r="B273" s="101">
        <v>4525060</v>
      </c>
      <c r="C273" s="101" t="s">
        <v>297</v>
      </c>
      <c r="D273" s="336">
        <v>32.5</v>
      </c>
      <c r="E273" s="336">
        <v>65</v>
      </c>
      <c r="I273" s="101" t="str">
        <f>IFERROR(VLOOKUP(B273,GlobalOnly,3,FALSE),C273 &amp;IF(G273="S24"," -NEW",""))</f>
        <v>Premio Evo W Glove</v>
      </c>
      <c r="K273" s="101" t="s">
        <v>830</v>
      </c>
      <c r="L273" s="101" t="s">
        <v>794</v>
      </c>
      <c r="M273" s="101" t="str">
        <f t="shared" si="8"/>
        <v>K4525060860</v>
      </c>
      <c r="N273" s="101" t="s">
        <v>70</v>
      </c>
      <c r="O273" s="101">
        <v>4525060</v>
      </c>
      <c r="P273" s="101" t="s">
        <v>297</v>
      </c>
      <c r="Q273" s="337" t="s">
        <v>355</v>
      </c>
      <c r="R273" s="101" t="s">
        <v>339</v>
      </c>
      <c r="U273" s="101" t="s">
        <v>781</v>
      </c>
      <c r="V273" s="101" t="s">
        <v>339</v>
      </c>
      <c r="W273" s="101" t="str">
        <f>VLOOKUP(M273,'order form'!B:B,1,FALSE)</f>
        <v>K4525060860</v>
      </c>
    </row>
    <row r="274" spans="1:23" s="101" customFormat="1" ht="12.75" x14ac:dyDescent="0.2">
      <c r="A274" s="101" t="str">
        <f t="shared" si="9"/>
        <v>K4525061</v>
      </c>
      <c r="B274" s="101">
        <v>4525061</v>
      </c>
      <c r="C274" s="101" t="s">
        <v>298</v>
      </c>
      <c r="D274" s="336">
        <v>25</v>
      </c>
      <c r="E274" s="336">
        <v>50</v>
      </c>
      <c r="I274" s="101" t="str">
        <f>IFERROR(VLOOKUP(B274,GlobalOnly,3,FALSE),C274 &amp;IF(G274="S24"," -NEW",""))</f>
        <v>Espresso W Glove</v>
      </c>
      <c r="K274" s="101" t="s">
        <v>830</v>
      </c>
      <c r="L274" s="101" t="s">
        <v>794</v>
      </c>
      <c r="M274" s="101" t="str">
        <f t="shared" si="8"/>
        <v>K4525061053</v>
      </c>
      <c r="N274" s="101" t="s">
        <v>70</v>
      </c>
      <c r="O274" s="101">
        <v>4525061</v>
      </c>
      <c r="P274" s="101" t="s">
        <v>298</v>
      </c>
      <c r="Q274" s="337" t="s">
        <v>134</v>
      </c>
      <c r="R274" s="101" t="s">
        <v>35</v>
      </c>
      <c r="U274" s="101" t="s">
        <v>781</v>
      </c>
      <c r="V274" s="101" t="s">
        <v>35</v>
      </c>
      <c r="W274" s="101" t="str">
        <f>VLOOKUP(M274,'order form'!B:B,1,FALSE)</f>
        <v>K4525061053</v>
      </c>
    </row>
    <row r="275" spans="1:23" s="101" customFormat="1" ht="12.75" x14ac:dyDescent="0.2">
      <c r="A275" s="101" t="str">
        <f t="shared" si="9"/>
        <v>K4525061</v>
      </c>
      <c r="B275" s="101">
        <v>4525061</v>
      </c>
      <c r="C275" s="101" t="s">
        <v>298</v>
      </c>
      <c r="D275" s="336">
        <v>25</v>
      </c>
      <c r="E275" s="336">
        <v>50</v>
      </c>
      <c r="I275" s="101" t="str">
        <f>IFERROR(VLOOKUP(B275,GlobalOnly,3,FALSE),C275 &amp;IF(G275="S24"," -NEW",""))</f>
        <v>Espresso W Glove</v>
      </c>
      <c r="K275" s="101" t="s">
        <v>830</v>
      </c>
      <c r="L275" s="101" t="s">
        <v>794</v>
      </c>
      <c r="M275" s="101" t="str">
        <f t="shared" si="8"/>
        <v>K4525061065</v>
      </c>
      <c r="N275" s="101" t="s">
        <v>70</v>
      </c>
      <c r="O275" s="101">
        <v>4525061</v>
      </c>
      <c r="P275" s="101" t="s">
        <v>298</v>
      </c>
      <c r="Q275" s="337" t="s">
        <v>123</v>
      </c>
      <c r="R275" s="101" t="s">
        <v>30</v>
      </c>
      <c r="U275" s="101" t="s">
        <v>781</v>
      </c>
      <c r="V275" s="101" t="s">
        <v>1264</v>
      </c>
      <c r="W275" s="101" t="str">
        <f>VLOOKUP(M275,'order form'!B:B,1,FALSE)</f>
        <v>K4525061065</v>
      </c>
    </row>
    <row r="276" spans="1:23" s="101" customFormat="1" ht="12.75" x14ac:dyDescent="0.2">
      <c r="A276" s="101" t="str">
        <f t="shared" si="9"/>
        <v>K4525061</v>
      </c>
      <c r="B276" s="101">
        <v>4525061</v>
      </c>
      <c r="C276" s="101" t="s">
        <v>298</v>
      </c>
      <c r="D276" s="336">
        <v>25</v>
      </c>
      <c r="E276" s="336">
        <v>50</v>
      </c>
      <c r="I276" s="101" t="str">
        <f>IFERROR(VLOOKUP(B276,GlobalOnly,3,FALSE),C276 &amp;IF(G276="S24"," -NEW",""))</f>
        <v>Espresso W Glove</v>
      </c>
      <c r="K276" s="101" t="s">
        <v>830</v>
      </c>
      <c r="L276" s="101" t="s">
        <v>794</v>
      </c>
      <c r="M276" s="101" t="str">
        <f t="shared" si="8"/>
        <v>K4525061085</v>
      </c>
      <c r="N276" s="101" t="s">
        <v>70</v>
      </c>
      <c r="O276" s="101">
        <v>4525061</v>
      </c>
      <c r="P276" s="101" t="s">
        <v>298</v>
      </c>
      <c r="Q276" s="337" t="s">
        <v>117</v>
      </c>
      <c r="R276" s="101" t="s">
        <v>20</v>
      </c>
      <c r="U276" s="101" t="s">
        <v>781</v>
      </c>
      <c r="V276" s="101" t="s">
        <v>1267</v>
      </c>
      <c r="W276" s="101" t="str">
        <f>VLOOKUP(M276,'order form'!B:B,1,FALSE)</f>
        <v>K4525061085</v>
      </c>
    </row>
    <row r="277" spans="1:23" s="101" customFormat="1" ht="12.75" x14ac:dyDescent="0.2">
      <c r="A277" s="101" t="str">
        <f t="shared" si="9"/>
        <v>K4525061</v>
      </c>
      <c r="B277" s="101">
        <v>4525061</v>
      </c>
      <c r="C277" s="101" t="s">
        <v>298</v>
      </c>
      <c r="D277" s="336">
        <v>25</v>
      </c>
      <c r="E277" s="336">
        <v>50</v>
      </c>
      <c r="I277" s="101" t="str">
        <f>IFERROR(VLOOKUP(B277,GlobalOnly,3,FALSE),C277 &amp;IF(G277="S24"," -NEW",""))</f>
        <v>Espresso W Glove</v>
      </c>
      <c r="K277" s="101" t="s">
        <v>830</v>
      </c>
      <c r="L277" s="101" t="s">
        <v>794</v>
      </c>
      <c r="M277" s="101" t="str">
        <f t="shared" si="8"/>
        <v>K4525061424</v>
      </c>
      <c r="N277" s="101" t="s">
        <v>70</v>
      </c>
      <c r="O277" s="101">
        <v>4525061</v>
      </c>
      <c r="P277" s="101" t="s">
        <v>298</v>
      </c>
      <c r="Q277" s="337" t="s">
        <v>119</v>
      </c>
      <c r="R277" s="101" t="s">
        <v>21</v>
      </c>
      <c r="U277" s="101" t="s">
        <v>781</v>
      </c>
      <c r="V277" s="101" t="s">
        <v>21</v>
      </c>
      <c r="W277" s="101" t="str">
        <f>VLOOKUP(M277,'order form'!B:B,1,FALSE)</f>
        <v>K4525061424</v>
      </c>
    </row>
    <row r="278" spans="1:23" s="101" customFormat="1" ht="12.75" x14ac:dyDescent="0.2">
      <c r="A278" s="101" t="str">
        <f t="shared" si="9"/>
        <v>K4525061</v>
      </c>
      <c r="B278" s="101">
        <v>4525061</v>
      </c>
      <c r="C278" s="101" t="s">
        <v>298</v>
      </c>
      <c r="D278" s="336">
        <v>25</v>
      </c>
      <c r="E278" s="336">
        <v>50</v>
      </c>
      <c r="I278" s="101" t="str">
        <f>IFERROR(VLOOKUP(B278,GlobalOnly,3,FALSE),C278 &amp;IF(G278="S24"," -NEW",""))</f>
        <v>Espresso W Glove</v>
      </c>
      <c r="K278" s="101" t="s">
        <v>830</v>
      </c>
      <c r="L278" s="101" t="s">
        <v>794</v>
      </c>
      <c r="M278" s="101" t="str">
        <f t="shared" si="8"/>
        <v>K4525061501</v>
      </c>
      <c r="N278" s="101" t="s">
        <v>70</v>
      </c>
      <c r="O278" s="101">
        <v>4525061</v>
      </c>
      <c r="P278" s="101" t="s">
        <v>298</v>
      </c>
      <c r="Q278" s="337" t="s">
        <v>760</v>
      </c>
      <c r="R278" s="101" t="s">
        <v>689</v>
      </c>
      <c r="U278" s="101" t="s">
        <v>781</v>
      </c>
      <c r="V278" s="101" t="s">
        <v>689</v>
      </c>
      <c r="W278" s="101" t="str">
        <f>VLOOKUP(M278,'order form'!B:B,1,FALSE)</f>
        <v>K4525061501</v>
      </c>
    </row>
    <row r="279" spans="1:23" s="101" customFormat="1" ht="12.75" x14ac:dyDescent="0.2">
      <c r="A279" s="101" t="str">
        <f t="shared" si="9"/>
        <v>K4525061</v>
      </c>
      <c r="B279" s="101">
        <v>4525061</v>
      </c>
      <c r="C279" s="101" t="s">
        <v>298</v>
      </c>
      <c r="D279" s="336">
        <v>25</v>
      </c>
      <c r="E279" s="336">
        <v>50</v>
      </c>
      <c r="I279" s="101" t="str">
        <f>IFERROR(VLOOKUP(B279,GlobalOnly,3,FALSE),C279 &amp;IF(G279="S24"," -NEW",""))</f>
        <v>Espresso W Glove</v>
      </c>
      <c r="K279" s="101" t="s">
        <v>830</v>
      </c>
      <c r="L279" s="101" t="s">
        <v>794</v>
      </c>
      <c r="M279" s="101" t="str">
        <f t="shared" si="8"/>
        <v>K4525061538</v>
      </c>
      <c r="N279" s="101" t="s">
        <v>70</v>
      </c>
      <c r="O279" s="101">
        <v>4525061</v>
      </c>
      <c r="P279" s="101" t="s">
        <v>298</v>
      </c>
      <c r="Q279" s="337" t="s">
        <v>127</v>
      </c>
      <c r="R279" s="101" t="s">
        <v>29</v>
      </c>
      <c r="U279" s="101" t="s">
        <v>781</v>
      </c>
      <c r="V279" s="101" t="s">
        <v>29</v>
      </c>
      <c r="W279" s="101" t="str">
        <f>VLOOKUP(M279,'order form'!B:B,1,FALSE)</f>
        <v>K4525061538</v>
      </c>
    </row>
    <row r="280" spans="1:23" s="101" customFormat="1" ht="12.75" x14ac:dyDescent="0.2">
      <c r="A280" s="101" t="str">
        <f t="shared" si="9"/>
        <v>K4526028</v>
      </c>
      <c r="B280" s="101">
        <v>4526028</v>
      </c>
      <c r="C280" s="101" t="s">
        <v>617</v>
      </c>
      <c r="D280" s="336">
        <v>37.5</v>
      </c>
      <c r="E280" s="336">
        <v>75</v>
      </c>
      <c r="I280" s="101" t="str">
        <f>IFERROR(VLOOKUP(B280,GlobalOnly,3,FALSE),C280 &amp;IF(G280="S24"," -NEW",""))</f>
        <v>Rosso Corsa Pro Glove</v>
      </c>
      <c r="K280" s="101" t="s">
        <v>834</v>
      </c>
      <c r="L280" s="101" t="s">
        <v>795</v>
      </c>
      <c r="M280" s="101" t="str">
        <f t="shared" si="8"/>
        <v>K4526028010</v>
      </c>
      <c r="N280" s="101" t="s">
        <v>70</v>
      </c>
      <c r="O280" s="101">
        <v>4526028</v>
      </c>
      <c r="P280" s="101" t="s">
        <v>617</v>
      </c>
      <c r="Q280" s="337" t="s">
        <v>126</v>
      </c>
      <c r="R280" s="101" t="s">
        <v>27</v>
      </c>
      <c r="U280" s="101" t="s">
        <v>781</v>
      </c>
      <c r="V280" s="101" t="s">
        <v>27</v>
      </c>
      <c r="W280" s="101" t="str">
        <f>VLOOKUP(M280,'order form'!B:B,1,FALSE)</f>
        <v>K4526028010</v>
      </c>
    </row>
    <row r="281" spans="1:23" s="101" customFormat="1" ht="12.75" x14ac:dyDescent="0.2">
      <c r="A281" s="101" t="str">
        <f t="shared" si="9"/>
        <v>K4526028</v>
      </c>
      <c r="B281" s="101">
        <v>4526028</v>
      </c>
      <c r="C281" s="101" t="s">
        <v>617</v>
      </c>
      <c r="D281" s="336">
        <v>37.5</v>
      </c>
      <c r="E281" s="336">
        <v>75</v>
      </c>
      <c r="I281" s="101" t="str">
        <f>IFERROR(VLOOKUP(B281,GlobalOnly,3,FALSE),C281 &amp;IF(G281="S24"," -NEW",""))</f>
        <v>Rosso Corsa Pro Glove</v>
      </c>
      <c r="K281" s="101" t="s">
        <v>834</v>
      </c>
      <c r="L281" s="101" t="s">
        <v>795</v>
      </c>
      <c r="M281" s="101" t="str">
        <f t="shared" ref="M281:M312" si="10">N281&amp;O281&amp;Q281</f>
        <v>K4526028424</v>
      </c>
      <c r="N281" s="101" t="s">
        <v>70</v>
      </c>
      <c r="O281" s="101">
        <v>4526028</v>
      </c>
      <c r="P281" s="101" t="s">
        <v>617</v>
      </c>
      <c r="Q281" s="337" t="s">
        <v>119</v>
      </c>
      <c r="R281" s="101" t="s">
        <v>21</v>
      </c>
      <c r="U281" s="101" t="s">
        <v>781</v>
      </c>
      <c r="V281" s="101" t="s">
        <v>21</v>
      </c>
      <c r="W281" s="101" t="str">
        <f>VLOOKUP(M281,'order form'!B:B,1,FALSE)</f>
        <v>K4526028424</v>
      </c>
    </row>
    <row r="282" spans="1:23" s="101" customFormat="1" ht="12.75" x14ac:dyDescent="0.2">
      <c r="A282" s="101" t="str">
        <f t="shared" si="9"/>
        <v>K4526028</v>
      </c>
      <c r="B282" s="101">
        <v>4526028</v>
      </c>
      <c r="C282" s="101" t="s">
        <v>617</v>
      </c>
      <c r="D282" s="336">
        <v>37.5</v>
      </c>
      <c r="E282" s="336">
        <v>75</v>
      </c>
      <c r="I282" s="101" t="str">
        <f>IFERROR(VLOOKUP(B282,GlobalOnly,3,FALSE),C282 &amp;IF(G282="S24"," -NEW",""))</f>
        <v>Rosso Corsa Pro Glove</v>
      </c>
      <c r="K282" s="101" t="s">
        <v>834</v>
      </c>
      <c r="L282" s="101" t="s">
        <v>795</v>
      </c>
      <c r="M282" s="101" t="str">
        <f t="shared" si="10"/>
        <v>K4526028870</v>
      </c>
      <c r="N282" s="101" t="s">
        <v>70</v>
      </c>
      <c r="O282" s="101">
        <v>4526028</v>
      </c>
      <c r="P282" s="101" t="s">
        <v>617</v>
      </c>
      <c r="Q282" s="337" t="s">
        <v>120</v>
      </c>
      <c r="R282" s="101" t="s">
        <v>22</v>
      </c>
      <c r="U282" s="101" t="s">
        <v>781</v>
      </c>
      <c r="V282" s="101" t="s">
        <v>22</v>
      </c>
      <c r="W282" s="101" t="str">
        <f>VLOOKUP(M282,'order form'!B:B,1,FALSE)</f>
        <v>K4526028870</v>
      </c>
    </row>
    <row r="283" spans="1:23" s="101" customFormat="1" ht="12.75" x14ac:dyDescent="0.2">
      <c r="A283" s="101" t="str">
        <f t="shared" si="9"/>
        <v>K4526029</v>
      </c>
      <c r="B283" s="101">
        <v>4526029</v>
      </c>
      <c r="C283" s="101" t="s">
        <v>618</v>
      </c>
      <c r="D283" s="336">
        <v>22.5</v>
      </c>
      <c r="E283" s="336">
        <v>45</v>
      </c>
      <c r="I283" s="101" t="str">
        <f>IFERROR(VLOOKUP(B283,GlobalOnly,3,FALSE),C283 &amp;IF(G283="S24"," -NEW",""))</f>
        <v>Competizione 3 Glove</v>
      </c>
      <c r="K283" s="101" t="s">
        <v>834</v>
      </c>
      <c r="L283" s="101" t="s">
        <v>795</v>
      </c>
      <c r="M283" s="101" t="str">
        <f t="shared" si="10"/>
        <v>K4526029010</v>
      </c>
      <c r="N283" s="101" t="s">
        <v>70</v>
      </c>
      <c r="O283" s="101">
        <v>4526029</v>
      </c>
      <c r="P283" s="101" t="s">
        <v>618</v>
      </c>
      <c r="Q283" s="337" t="s">
        <v>126</v>
      </c>
      <c r="R283" s="101" t="s">
        <v>27</v>
      </c>
      <c r="U283" s="101" t="s">
        <v>781</v>
      </c>
      <c r="V283" s="101" t="s">
        <v>27</v>
      </c>
      <c r="W283" s="101" t="str">
        <f>VLOOKUP(M283,'order form'!B:B,1,FALSE)</f>
        <v>K4526029010</v>
      </c>
    </row>
    <row r="284" spans="1:23" s="101" customFormat="1" ht="12.75" x14ac:dyDescent="0.2">
      <c r="A284" s="101" t="str">
        <f t="shared" si="9"/>
        <v>K4526029</v>
      </c>
      <c r="B284" s="101">
        <v>4526029</v>
      </c>
      <c r="C284" s="101" t="s">
        <v>618</v>
      </c>
      <c r="D284" s="336">
        <v>22.5</v>
      </c>
      <c r="E284" s="336">
        <v>45</v>
      </c>
      <c r="I284" s="101" t="str">
        <f>IFERROR(VLOOKUP(B284,GlobalOnly,3,FALSE),C284 &amp;IF(G284="S24"," -NEW",""))</f>
        <v>Competizione 3 Glove</v>
      </c>
      <c r="K284" s="101" t="s">
        <v>834</v>
      </c>
      <c r="L284" s="101" t="s">
        <v>795</v>
      </c>
      <c r="M284" s="101" t="str">
        <f t="shared" si="10"/>
        <v>K4526029021</v>
      </c>
      <c r="N284" s="101" t="s">
        <v>70</v>
      </c>
      <c r="O284" s="101">
        <v>4526029</v>
      </c>
      <c r="P284" s="101" t="s">
        <v>618</v>
      </c>
      <c r="Q284" s="337" t="s">
        <v>356</v>
      </c>
      <c r="R284" s="101" t="s">
        <v>342</v>
      </c>
      <c r="U284" s="101" t="s">
        <v>781</v>
      </c>
      <c r="V284" s="101" t="s">
        <v>342</v>
      </c>
      <c r="W284" s="101" t="str">
        <f>VLOOKUP(M284,'order form'!B:B,1,FALSE)</f>
        <v>K4526029021</v>
      </c>
    </row>
    <row r="285" spans="1:23" s="101" customFormat="1" ht="12.75" x14ac:dyDescent="0.2">
      <c r="A285" s="101" t="str">
        <f t="shared" si="9"/>
        <v>K4526029</v>
      </c>
      <c r="B285" s="101">
        <v>4526029</v>
      </c>
      <c r="C285" s="101" t="s">
        <v>618</v>
      </c>
      <c r="D285" s="336">
        <v>22.5</v>
      </c>
      <c r="E285" s="336">
        <v>45</v>
      </c>
      <c r="I285" s="101" t="str">
        <f>IFERROR(VLOOKUP(B285,GlobalOnly,3,FALSE),C285 &amp;IF(G285="S24"," -NEW",""))</f>
        <v>Competizione 3 Glove</v>
      </c>
      <c r="K285" s="101" t="s">
        <v>834</v>
      </c>
      <c r="L285" s="101" t="s">
        <v>795</v>
      </c>
      <c r="M285" s="101" t="str">
        <f t="shared" si="10"/>
        <v>K4526029424</v>
      </c>
      <c r="N285" s="101" t="s">
        <v>70</v>
      </c>
      <c r="O285" s="101">
        <v>4526029</v>
      </c>
      <c r="P285" s="101" t="s">
        <v>618</v>
      </c>
      <c r="Q285" s="337" t="s">
        <v>119</v>
      </c>
      <c r="R285" s="101" t="s">
        <v>21</v>
      </c>
      <c r="U285" s="101" t="s">
        <v>781</v>
      </c>
      <c r="V285" s="101" t="s">
        <v>21</v>
      </c>
      <c r="W285" s="101" t="str">
        <f>VLOOKUP(M285,'order form'!B:B,1,FALSE)</f>
        <v>K4526029424</v>
      </c>
    </row>
    <row r="286" spans="1:23" s="101" customFormat="1" ht="12.75" x14ac:dyDescent="0.2">
      <c r="A286" s="101" t="str">
        <f t="shared" si="9"/>
        <v>K4526077</v>
      </c>
      <c r="B286" s="101">
        <v>4526077</v>
      </c>
      <c r="C286" s="101" t="s">
        <v>619</v>
      </c>
      <c r="D286" s="336">
        <v>22.5</v>
      </c>
      <c r="E286" s="336">
        <v>45</v>
      </c>
      <c r="I286" s="101" t="str">
        <f>IFERROR(VLOOKUP(B286,GlobalOnly,3,FALSE),C286 &amp;IF(G286="S24"," -NEW",""))</f>
        <v>Competizione W Glove</v>
      </c>
      <c r="K286" s="101" t="s">
        <v>830</v>
      </c>
      <c r="L286" s="101" t="s">
        <v>794</v>
      </c>
      <c r="M286" s="101" t="str">
        <f t="shared" si="10"/>
        <v>K4526077010</v>
      </c>
      <c r="N286" s="101" t="s">
        <v>70</v>
      </c>
      <c r="O286" s="101">
        <v>4526077</v>
      </c>
      <c r="P286" s="101" t="s">
        <v>619</v>
      </c>
      <c r="Q286" s="337" t="s">
        <v>126</v>
      </c>
      <c r="R286" s="101" t="s">
        <v>27</v>
      </c>
      <c r="U286" s="101" t="s">
        <v>781</v>
      </c>
      <c r="V286" s="101" t="s">
        <v>27</v>
      </c>
      <c r="W286" s="101" t="str">
        <f>VLOOKUP(M286,'order form'!B:B,1,FALSE)</f>
        <v>K4526077010</v>
      </c>
    </row>
    <row r="287" spans="1:23" s="101" customFormat="1" ht="12.75" x14ac:dyDescent="0.2">
      <c r="A287" s="101" t="str">
        <f t="shared" si="9"/>
        <v>K4526077</v>
      </c>
      <c r="B287" s="101">
        <v>4526077</v>
      </c>
      <c r="C287" s="101" t="s">
        <v>619</v>
      </c>
      <c r="D287" s="336">
        <v>22.5</v>
      </c>
      <c r="E287" s="336">
        <v>45</v>
      </c>
      <c r="I287" s="101" t="str">
        <f>IFERROR(VLOOKUP(B287,GlobalOnly,3,FALSE),C287 &amp;IF(G287="S24"," -NEW",""))</f>
        <v>Competizione W Glove</v>
      </c>
      <c r="K287" s="101" t="s">
        <v>830</v>
      </c>
      <c r="L287" s="101" t="s">
        <v>794</v>
      </c>
      <c r="M287" s="101" t="str">
        <f t="shared" si="10"/>
        <v>K4526077053</v>
      </c>
      <c r="N287" s="101" t="s">
        <v>70</v>
      </c>
      <c r="O287" s="101">
        <v>4526077</v>
      </c>
      <c r="P287" s="101" t="s">
        <v>619</v>
      </c>
      <c r="Q287" s="337" t="s">
        <v>134</v>
      </c>
      <c r="R287" s="101" t="s">
        <v>35</v>
      </c>
      <c r="U287" s="101" t="s">
        <v>781</v>
      </c>
      <c r="V287" s="101" t="s">
        <v>35</v>
      </c>
      <c r="W287" s="101" t="str">
        <f>VLOOKUP(M287,'order form'!B:B,1,FALSE)</f>
        <v>K4526077053</v>
      </c>
    </row>
    <row r="288" spans="1:23" s="101" customFormat="1" ht="12.75" x14ac:dyDescent="0.2">
      <c r="A288" s="101" t="str">
        <f t="shared" si="9"/>
        <v>K4526077</v>
      </c>
      <c r="B288" s="101">
        <v>4526077</v>
      </c>
      <c r="C288" s="101" t="s">
        <v>619</v>
      </c>
      <c r="D288" s="336">
        <v>22.5</v>
      </c>
      <c r="E288" s="336">
        <v>45</v>
      </c>
      <c r="I288" s="101" t="str">
        <f>IFERROR(VLOOKUP(B288,GlobalOnly,3,FALSE),C288 &amp;IF(G288="S24"," -NEW",""))</f>
        <v>Competizione W Glove</v>
      </c>
      <c r="K288" s="101" t="s">
        <v>830</v>
      </c>
      <c r="L288" s="101" t="s">
        <v>794</v>
      </c>
      <c r="M288" s="101" t="str">
        <f t="shared" si="10"/>
        <v>K4526077501</v>
      </c>
      <c r="N288" s="101" t="s">
        <v>70</v>
      </c>
      <c r="O288" s="101">
        <v>4526077</v>
      </c>
      <c r="P288" s="101" t="s">
        <v>619</v>
      </c>
      <c r="Q288" s="337" t="s">
        <v>760</v>
      </c>
      <c r="R288" s="101" t="s">
        <v>689</v>
      </c>
      <c r="U288" s="101" t="s">
        <v>781</v>
      </c>
      <c r="V288" s="101" t="s">
        <v>689</v>
      </c>
      <c r="W288" s="101" t="str">
        <f>VLOOKUP(M288,'order form'!B:B,1,FALSE)</f>
        <v>K4526077501</v>
      </c>
    </row>
    <row r="289" spans="1:23" s="101" customFormat="1" ht="12.75" x14ac:dyDescent="0.2">
      <c r="A289" s="101" t="str">
        <f t="shared" si="9"/>
        <v>L17202</v>
      </c>
      <c r="B289" s="101">
        <v>17202</v>
      </c>
      <c r="C289" s="101" t="s">
        <v>271</v>
      </c>
      <c r="D289" s="336">
        <v>45</v>
      </c>
      <c r="E289" s="336">
        <v>89.99</v>
      </c>
      <c r="G289" s="101" t="s">
        <v>41</v>
      </c>
      <c r="I289" s="101" t="str">
        <f>IFERROR(VLOOKUP(B289,GlobalOnly,3,FALSE),C289 &amp;IF(G289="S24"," -NEW",""))</f>
        <v>Cento Short</v>
      </c>
      <c r="K289" s="101" t="s">
        <v>835</v>
      </c>
      <c r="L289" s="101" t="s">
        <v>88</v>
      </c>
      <c r="M289" s="101" t="str">
        <f t="shared" si="10"/>
        <v>L17202010</v>
      </c>
      <c r="N289" s="101" t="s">
        <v>78</v>
      </c>
      <c r="O289" s="101">
        <v>17202</v>
      </c>
      <c r="P289" s="101" t="s">
        <v>271</v>
      </c>
      <c r="Q289" s="337" t="s">
        <v>126</v>
      </c>
      <c r="R289" s="101" t="s">
        <v>27</v>
      </c>
      <c r="S289" s="101" t="s">
        <v>41</v>
      </c>
      <c r="U289" s="101" t="s">
        <v>782</v>
      </c>
      <c r="V289" s="101" t="s">
        <v>27</v>
      </c>
      <c r="W289" s="101" t="str">
        <f>VLOOKUP(M289,'order form'!B:B,1,FALSE)</f>
        <v>L17202010</v>
      </c>
    </row>
    <row r="290" spans="1:23" s="101" customFormat="1" ht="12.75" x14ac:dyDescent="0.2">
      <c r="A290" s="101" t="str">
        <f t="shared" si="9"/>
        <v>L17203</v>
      </c>
      <c r="B290" s="101">
        <v>17203</v>
      </c>
      <c r="C290" s="101" t="s">
        <v>620</v>
      </c>
      <c r="D290" s="336">
        <v>50</v>
      </c>
      <c r="E290" s="336">
        <v>99.99</v>
      </c>
      <c r="G290" s="101" t="s">
        <v>41</v>
      </c>
      <c r="I290" s="101" t="str">
        <f>IFERROR(VLOOKUP(B290,GlobalOnly,3,FALSE),C290 &amp;IF(G290="S24"," -NEW",""))</f>
        <v xml:space="preserve">Cento Bibshort </v>
      </c>
      <c r="K290" s="101" t="s">
        <v>835</v>
      </c>
      <c r="L290" s="101" t="s">
        <v>88</v>
      </c>
      <c r="M290" s="101" t="str">
        <f t="shared" si="10"/>
        <v>L17203010</v>
      </c>
      <c r="N290" s="101" t="s">
        <v>78</v>
      </c>
      <c r="O290" s="101">
        <v>17203</v>
      </c>
      <c r="P290" s="101" t="s">
        <v>620</v>
      </c>
      <c r="Q290" s="337" t="s">
        <v>126</v>
      </c>
      <c r="R290" s="101" t="s">
        <v>27</v>
      </c>
      <c r="S290" s="101" t="s">
        <v>41</v>
      </c>
      <c r="U290" s="101" t="s">
        <v>782</v>
      </c>
      <c r="V290" s="101" t="s">
        <v>27</v>
      </c>
      <c r="W290" s="101" t="str">
        <f>VLOOKUP(M290,'order form'!B:B,1,FALSE)</f>
        <v>L17203010</v>
      </c>
    </row>
    <row r="291" spans="1:23" s="101" customFormat="1" ht="12.75" x14ac:dyDescent="0.2">
      <c r="A291" s="101" t="str">
        <f t="shared" si="9"/>
        <v>L20004</v>
      </c>
      <c r="B291" s="101">
        <v>20004</v>
      </c>
      <c r="C291" s="101" t="s">
        <v>79</v>
      </c>
      <c r="D291" s="336">
        <v>125</v>
      </c>
      <c r="E291" s="336">
        <v>250</v>
      </c>
      <c r="G291" s="101" t="s">
        <v>46</v>
      </c>
      <c r="I291" s="101" t="str">
        <f>IFERROR(VLOOKUP(B291,GlobalOnly,3,FALSE),C291 &amp;IF(G291="S24"," -NEW",""))</f>
        <v>Superleggera Bibshort</v>
      </c>
      <c r="K291" s="101" t="s">
        <v>829</v>
      </c>
      <c r="L291" s="101" t="s">
        <v>88</v>
      </c>
      <c r="M291" s="101" t="str">
        <f t="shared" si="10"/>
        <v>L20004010</v>
      </c>
      <c r="N291" s="101" t="s">
        <v>78</v>
      </c>
      <c r="O291" s="101">
        <v>20004</v>
      </c>
      <c r="P291" s="101" t="s">
        <v>79</v>
      </c>
      <c r="Q291" s="337" t="s">
        <v>126</v>
      </c>
      <c r="R291" s="101" t="s">
        <v>27</v>
      </c>
      <c r="S291" s="101" t="s">
        <v>46</v>
      </c>
      <c r="U291" s="101" t="s">
        <v>782</v>
      </c>
      <c r="V291" s="101" t="s">
        <v>27</v>
      </c>
      <c r="W291" s="101" t="str">
        <f>VLOOKUP(M291,'order form'!B:B,1,FALSE)</f>
        <v>L20004010</v>
      </c>
    </row>
    <row r="292" spans="1:23" s="101" customFormat="1" ht="12.75" x14ac:dyDescent="0.2">
      <c r="A292" s="101" t="str">
        <f t="shared" si="9"/>
        <v>L20004</v>
      </c>
      <c r="B292" s="101">
        <v>20004</v>
      </c>
      <c r="C292" s="101" t="s">
        <v>79</v>
      </c>
      <c r="D292" s="336">
        <v>125</v>
      </c>
      <c r="E292" s="336">
        <v>250</v>
      </c>
      <c r="G292" s="101" t="s">
        <v>46</v>
      </c>
      <c r="I292" s="101" t="str">
        <f>IFERROR(VLOOKUP(B292,GlobalOnly,3,FALSE),C292 &amp;IF(G292="S24"," -NEW",""))</f>
        <v>Superleggera Bibshort</v>
      </c>
      <c r="K292" s="101" t="s">
        <v>829</v>
      </c>
      <c r="L292" s="101" t="s">
        <v>88</v>
      </c>
      <c r="M292" s="101" t="str">
        <f t="shared" si="10"/>
        <v>L20004424</v>
      </c>
      <c r="N292" s="101" t="s">
        <v>78</v>
      </c>
      <c r="O292" s="101">
        <v>20004</v>
      </c>
      <c r="P292" s="101" t="s">
        <v>79</v>
      </c>
      <c r="Q292" s="337" t="s">
        <v>119</v>
      </c>
      <c r="R292" s="101" t="s">
        <v>21</v>
      </c>
      <c r="S292" s="101" t="s">
        <v>17</v>
      </c>
      <c r="U292" s="101" t="s">
        <v>782</v>
      </c>
      <c r="V292" s="101" t="s">
        <v>21</v>
      </c>
      <c r="W292" s="101" t="str">
        <f>VLOOKUP(M292,'order form'!B:B,1,FALSE)</f>
        <v>L20004424</v>
      </c>
    </row>
    <row r="293" spans="1:23" s="101" customFormat="1" ht="12.75" x14ac:dyDescent="0.2">
      <c r="A293" s="101" t="str">
        <f t="shared" si="9"/>
        <v>L4522048</v>
      </c>
      <c r="B293" s="101">
        <v>4522048</v>
      </c>
      <c r="C293" s="101" t="s">
        <v>81</v>
      </c>
      <c r="D293" s="336">
        <v>85</v>
      </c>
      <c r="E293" s="336">
        <v>170</v>
      </c>
      <c r="G293" s="101" t="s">
        <v>19</v>
      </c>
      <c r="I293" s="101" t="str">
        <f>IFERROR(VLOOKUP(B293,GlobalOnly,3,FALSE),C293 &amp;IF(G293="S24"," -NEW",""))</f>
        <v>Endurance W Bibshort</v>
      </c>
      <c r="K293" s="101" t="s">
        <v>830</v>
      </c>
      <c r="L293" s="101" t="s">
        <v>794</v>
      </c>
      <c r="M293" s="101" t="str">
        <f t="shared" si="10"/>
        <v>L4522048010</v>
      </c>
      <c r="N293" s="101" t="s">
        <v>78</v>
      </c>
      <c r="O293" s="101">
        <v>4522048</v>
      </c>
      <c r="P293" s="101" t="s">
        <v>81</v>
      </c>
      <c r="Q293" s="337" t="s">
        <v>126</v>
      </c>
      <c r="R293" s="101" t="s">
        <v>27</v>
      </c>
      <c r="S293" s="101" t="s">
        <v>19</v>
      </c>
      <c r="U293" s="101" t="s">
        <v>782</v>
      </c>
      <c r="V293" s="101" t="s">
        <v>27</v>
      </c>
      <c r="W293" s="101" t="str">
        <f>VLOOKUP(M293,'order form'!B:B,1,FALSE)</f>
        <v>L4522048010</v>
      </c>
    </row>
    <row r="294" spans="1:23" s="101" customFormat="1" ht="12.75" x14ac:dyDescent="0.2">
      <c r="A294" s="101" t="str">
        <f t="shared" si="9"/>
        <v>L4522049</v>
      </c>
      <c r="B294" s="101">
        <v>4522049</v>
      </c>
      <c r="C294" s="101" t="s">
        <v>82</v>
      </c>
      <c r="D294" s="336">
        <v>75</v>
      </c>
      <c r="E294" s="336">
        <v>150</v>
      </c>
      <c r="G294" s="101" t="s">
        <v>19</v>
      </c>
      <c r="I294" s="101" t="str">
        <f>IFERROR(VLOOKUP(B294,GlobalOnly,3,FALSE),C294 &amp;IF(G294="S24"," -NEW",""))</f>
        <v>Endurance W Short</v>
      </c>
      <c r="K294" s="101" t="s">
        <v>830</v>
      </c>
      <c r="L294" s="101" t="s">
        <v>794</v>
      </c>
      <c r="M294" s="101" t="str">
        <f t="shared" si="10"/>
        <v>L4522049010</v>
      </c>
      <c r="N294" s="101" t="s">
        <v>78</v>
      </c>
      <c r="O294" s="101">
        <v>4522049</v>
      </c>
      <c r="P294" s="101" t="s">
        <v>82</v>
      </c>
      <c r="Q294" s="337" t="s">
        <v>126</v>
      </c>
      <c r="R294" s="101" t="s">
        <v>27</v>
      </c>
      <c r="S294" s="101" t="s">
        <v>19</v>
      </c>
      <c r="U294" s="101" t="s">
        <v>782</v>
      </c>
      <c r="V294" s="101" t="s">
        <v>27</v>
      </c>
      <c r="W294" s="101" t="str">
        <f>VLOOKUP(M294,'order form'!B:B,1,FALSE)</f>
        <v>L4522049010</v>
      </c>
    </row>
    <row r="295" spans="1:23" s="101" customFormat="1" ht="12.75" x14ac:dyDescent="0.2">
      <c r="A295" s="101" t="str">
        <f t="shared" si="9"/>
        <v>L4523003</v>
      </c>
      <c r="B295" s="101">
        <v>4523003</v>
      </c>
      <c r="C295" s="101" t="s">
        <v>83</v>
      </c>
      <c r="D295" s="336">
        <v>60</v>
      </c>
      <c r="E295" s="336">
        <v>120</v>
      </c>
      <c r="G295" s="101" t="s">
        <v>17</v>
      </c>
      <c r="I295" s="101" t="str">
        <f>IFERROR(VLOOKUP(B295,GlobalOnly,3,FALSE),C295 &amp;IF(G295="S24"," -NEW",""))</f>
        <v>Entrata 2 Bibshort</v>
      </c>
      <c r="K295" s="101" t="s">
        <v>829</v>
      </c>
      <c r="L295" s="101" t="s">
        <v>88</v>
      </c>
      <c r="M295" s="101" t="str">
        <f t="shared" si="10"/>
        <v>L4523003010</v>
      </c>
      <c r="N295" s="101" t="s">
        <v>78</v>
      </c>
      <c r="O295" s="101">
        <v>4523003</v>
      </c>
      <c r="P295" s="101" t="s">
        <v>83</v>
      </c>
      <c r="Q295" s="337" t="s">
        <v>126</v>
      </c>
      <c r="R295" s="101" t="s">
        <v>27</v>
      </c>
      <c r="S295" s="101" t="s">
        <v>17</v>
      </c>
      <c r="U295" s="101" t="s">
        <v>782</v>
      </c>
      <c r="V295" s="101" t="s">
        <v>27</v>
      </c>
      <c r="W295" s="101" t="str">
        <f>VLOOKUP(M295,'order form'!B:B,1,FALSE)</f>
        <v>L4523003010</v>
      </c>
    </row>
    <row r="296" spans="1:23" s="101" customFormat="1" ht="12.75" x14ac:dyDescent="0.2">
      <c r="A296" s="101" t="str">
        <f t="shared" si="9"/>
        <v>L4523003</v>
      </c>
      <c r="B296" s="101">
        <v>4523003</v>
      </c>
      <c r="C296" s="101" t="s">
        <v>83</v>
      </c>
      <c r="D296" s="336">
        <v>60</v>
      </c>
      <c r="E296" s="336">
        <v>120</v>
      </c>
      <c r="G296" s="101" t="s">
        <v>17</v>
      </c>
      <c r="I296" s="101" t="str">
        <f>IFERROR(VLOOKUP(B296,GlobalOnly,3,FALSE),C296 &amp;IF(G296="S24"," -NEW",""))</f>
        <v>Entrata 2 Bibshort</v>
      </c>
      <c r="K296" s="101" t="s">
        <v>829</v>
      </c>
      <c r="L296" s="101" t="s">
        <v>88</v>
      </c>
      <c r="M296" s="101" t="str">
        <f t="shared" si="10"/>
        <v>L4523003424</v>
      </c>
      <c r="N296" s="101" t="s">
        <v>78</v>
      </c>
      <c r="O296" s="101">
        <v>4523003</v>
      </c>
      <c r="P296" s="101" t="s">
        <v>83</v>
      </c>
      <c r="Q296" s="337" t="s">
        <v>119</v>
      </c>
      <c r="R296" s="101" t="s">
        <v>21</v>
      </c>
      <c r="S296" s="101" t="s">
        <v>17</v>
      </c>
      <c r="U296" s="101" t="s">
        <v>782</v>
      </c>
      <c r="V296" s="101" t="s">
        <v>21</v>
      </c>
      <c r="W296" s="101" t="str">
        <f>VLOOKUP(M296,'order form'!B:B,1,FALSE)</f>
        <v>L4523003424</v>
      </c>
    </row>
    <row r="297" spans="1:23" s="101" customFormat="1" ht="12.75" x14ac:dyDescent="0.2">
      <c r="A297" s="101" t="str">
        <f t="shared" si="9"/>
        <v>L4523004</v>
      </c>
      <c r="B297" s="101">
        <v>4523004</v>
      </c>
      <c r="C297" s="101" t="s">
        <v>84</v>
      </c>
      <c r="D297" s="336">
        <v>55</v>
      </c>
      <c r="E297" s="336">
        <v>110</v>
      </c>
      <c r="G297" s="101" t="s">
        <v>17</v>
      </c>
      <c r="I297" s="101" t="str">
        <f>IFERROR(VLOOKUP(B297,GlobalOnly,3,FALSE),C297 &amp;IF(G297="S24"," -NEW",""))</f>
        <v>Entrata 2 Short</v>
      </c>
      <c r="K297" s="101" t="s">
        <v>829</v>
      </c>
      <c r="L297" s="101" t="s">
        <v>88</v>
      </c>
      <c r="M297" s="101" t="str">
        <f t="shared" si="10"/>
        <v>L4523004010</v>
      </c>
      <c r="N297" s="101" t="s">
        <v>78</v>
      </c>
      <c r="O297" s="101">
        <v>4523004</v>
      </c>
      <c r="P297" s="101" t="s">
        <v>84</v>
      </c>
      <c r="Q297" s="337" t="s">
        <v>126</v>
      </c>
      <c r="R297" s="101" t="s">
        <v>27</v>
      </c>
      <c r="S297" s="101" t="s">
        <v>17</v>
      </c>
      <c r="U297" s="101" t="s">
        <v>782</v>
      </c>
      <c r="V297" s="101" t="s">
        <v>1259</v>
      </c>
      <c r="W297" s="101" t="str">
        <f>VLOOKUP(M297,'order form'!B:B,1,FALSE)</f>
        <v>L4523004010</v>
      </c>
    </row>
    <row r="298" spans="1:23" s="101" customFormat="1" ht="12.75" x14ac:dyDescent="0.2">
      <c r="A298" s="101" t="str">
        <f t="shared" si="9"/>
        <v>L4523005</v>
      </c>
      <c r="B298" s="101">
        <v>4523005</v>
      </c>
      <c r="C298" s="101" t="s">
        <v>85</v>
      </c>
      <c r="D298" s="336">
        <v>62.5</v>
      </c>
      <c r="E298" s="336">
        <v>125</v>
      </c>
      <c r="G298" s="101" t="s">
        <v>17</v>
      </c>
      <c r="I298" s="101" t="str">
        <f>IFERROR(VLOOKUP(B298,GlobalOnly,3,FALSE),C298 &amp;IF(G298="S24"," -NEW",""))</f>
        <v>Entrata 2 Bibknicker</v>
      </c>
      <c r="K298" s="101" t="s">
        <v>829</v>
      </c>
      <c r="L298" s="101" t="s">
        <v>88</v>
      </c>
      <c r="M298" s="101" t="str">
        <f t="shared" si="10"/>
        <v>L4523005010</v>
      </c>
      <c r="N298" s="101" t="s">
        <v>78</v>
      </c>
      <c r="O298" s="101">
        <v>4523005</v>
      </c>
      <c r="P298" s="101" t="s">
        <v>85</v>
      </c>
      <c r="Q298" s="337" t="s">
        <v>126</v>
      </c>
      <c r="R298" s="101" t="s">
        <v>27</v>
      </c>
      <c r="S298" s="101" t="s">
        <v>17</v>
      </c>
      <c r="U298" s="101" t="s">
        <v>782</v>
      </c>
      <c r="V298" s="101" t="s">
        <v>27</v>
      </c>
      <c r="W298" s="101" t="str">
        <f>VLOOKUP(M298,'order form'!B:B,1,FALSE)</f>
        <v>L4523005010</v>
      </c>
    </row>
    <row r="299" spans="1:23" s="101" customFormat="1" ht="12.75" x14ac:dyDescent="0.2">
      <c r="A299" s="101" t="str">
        <f t="shared" si="9"/>
        <v>L4523048</v>
      </c>
      <c r="B299" s="101">
        <v>4523048</v>
      </c>
      <c r="C299" s="101" t="s">
        <v>86</v>
      </c>
      <c r="D299" s="336">
        <v>82.5</v>
      </c>
      <c r="E299" s="336">
        <v>165</v>
      </c>
      <c r="G299" s="101" t="s">
        <v>17</v>
      </c>
      <c r="I299" s="101" t="str">
        <f>IFERROR(VLOOKUP(B299,GlobalOnly,3,FALSE),C299 &amp;IF(G299="S24"," -NEW",""))</f>
        <v>Unlimited Cargo W Bibshort</v>
      </c>
      <c r="K299" s="101" t="s">
        <v>830</v>
      </c>
      <c r="L299" s="101" t="s">
        <v>794</v>
      </c>
      <c r="M299" s="101" t="str">
        <f t="shared" si="10"/>
        <v>L4523048010</v>
      </c>
      <c r="N299" s="101" t="s">
        <v>78</v>
      </c>
      <c r="O299" s="101">
        <v>4523048</v>
      </c>
      <c r="P299" s="101" t="s">
        <v>86</v>
      </c>
      <c r="Q299" s="337" t="s">
        <v>126</v>
      </c>
      <c r="R299" s="101" t="s">
        <v>27</v>
      </c>
      <c r="S299" s="101" t="s">
        <v>17</v>
      </c>
      <c r="U299" s="101" t="s">
        <v>782</v>
      </c>
      <c r="V299" s="101" t="s">
        <v>27</v>
      </c>
      <c r="W299" s="101" t="str">
        <f>VLOOKUP(M299,'order form'!B:B,1,FALSE)</f>
        <v>L4523048010</v>
      </c>
    </row>
    <row r="300" spans="1:23" s="101" customFormat="1" ht="12.75" x14ac:dyDescent="0.2">
      <c r="A300" s="101" t="str">
        <f t="shared" si="9"/>
        <v>L4523048</v>
      </c>
      <c r="B300" s="101">
        <v>4523048</v>
      </c>
      <c r="C300" s="101" t="s">
        <v>86</v>
      </c>
      <c r="D300" s="336">
        <v>82.5</v>
      </c>
      <c r="E300" s="336">
        <v>165</v>
      </c>
      <c r="G300" s="101" t="s">
        <v>17</v>
      </c>
      <c r="I300" s="101" t="str">
        <f>IFERROR(VLOOKUP(B300,GlobalOnly,3,FALSE),C300 &amp;IF(G300="S24"," -NEW",""))</f>
        <v>Unlimited Cargo W Bibshort</v>
      </c>
      <c r="K300" s="101" t="s">
        <v>830</v>
      </c>
      <c r="L300" s="101" t="s">
        <v>794</v>
      </c>
      <c r="M300" s="101" t="str">
        <f t="shared" si="10"/>
        <v>L4523048513</v>
      </c>
      <c r="N300" s="101" t="s">
        <v>78</v>
      </c>
      <c r="O300" s="101">
        <v>4523048</v>
      </c>
      <c r="P300" s="101" t="s">
        <v>86</v>
      </c>
      <c r="Q300" s="337" t="s">
        <v>138</v>
      </c>
      <c r="R300" s="101" t="s">
        <v>80</v>
      </c>
      <c r="U300" s="101" t="s">
        <v>782</v>
      </c>
      <c r="V300" s="101" t="s">
        <v>80</v>
      </c>
      <c r="W300" s="101" t="str">
        <f>VLOOKUP(M300,'order form'!B:B,1,FALSE)</f>
        <v>L4523048513</v>
      </c>
    </row>
    <row r="301" spans="1:23" s="101" customFormat="1" ht="12.75" x14ac:dyDescent="0.2">
      <c r="A301" s="101" t="str">
        <f t="shared" ref="A301:A364" si="11">N301&amp;O301</f>
        <v>L4525000</v>
      </c>
      <c r="B301" s="101">
        <v>4525000</v>
      </c>
      <c r="C301" s="101" t="s">
        <v>299</v>
      </c>
      <c r="D301" s="336">
        <v>175</v>
      </c>
      <c r="E301" s="336">
        <v>350</v>
      </c>
      <c r="I301" s="101" t="str">
        <f>IFERROR(VLOOKUP(B301,GlobalOnly,3,FALSE),C301 &amp;IF(G301="S24"," -NEW",""))</f>
        <v>Premio Evo Bibshort</v>
      </c>
      <c r="K301" s="101" t="s">
        <v>829</v>
      </c>
      <c r="L301" s="101" t="s">
        <v>88</v>
      </c>
      <c r="M301" s="101" t="str">
        <f t="shared" si="10"/>
        <v>L4525000010</v>
      </c>
      <c r="N301" s="101" t="s">
        <v>78</v>
      </c>
      <c r="O301" s="101">
        <v>4525000</v>
      </c>
      <c r="P301" s="101" t="s">
        <v>299</v>
      </c>
      <c r="Q301" s="337" t="s">
        <v>126</v>
      </c>
      <c r="R301" s="101" t="s">
        <v>27</v>
      </c>
      <c r="U301" s="101" t="s">
        <v>782</v>
      </c>
      <c r="V301" s="101" t="s">
        <v>27</v>
      </c>
      <c r="W301" s="101" t="str">
        <f>VLOOKUP(M301,'order form'!B:B,1,FALSE)</f>
        <v>L4525000010</v>
      </c>
    </row>
    <row r="302" spans="1:23" s="101" customFormat="1" ht="12.75" x14ac:dyDescent="0.2">
      <c r="A302" s="101" t="str">
        <f t="shared" si="11"/>
        <v>L4525000</v>
      </c>
      <c r="B302" s="101">
        <v>4525000</v>
      </c>
      <c r="C302" s="101" t="s">
        <v>299</v>
      </c>
      <c r="D302" s="336">
        <v>175</v>
      </c>
      <c r="E302" s="336">
        <v>350</v>
      </c>
      <c r="I302" s="101" t="str">
        <f>IFERROR(VLOOKUP(B302,GlobalOnly,3,FALSE),C302 &amp;IF(G302="S24"," -NEW",""))</f>
        <v>Premio Evo Bibshort</v>
      </c>
      <c r="K302" s="101" t="s">
        <v>829</v>
      </c>
      <c r="L302" s="101" t="s">
        <v>88</v>
      </c>
      <c r="M302" s="101" t="str">
        <f t="shared" si="10"/>
        <v>L4525000424</v>
      </c>
      <c r="N302" s="101" t="s">
        <v>78</v>
      </c>
      <c r="O302" s="101">
        <v>4525000</v>
      </c>
      <c r="P302" s="101" t="s">
        <v>299</v>
      </c>
      <c r="Q302" s="337" t="s">
        <v>119</v>
      </c>
      <c r="R302" s="101" t="s">
        <v>21</v>
      </c>
      <c r="U302" s="101" t="s">
        <v>782</v>
      </c>
      <c r="V302" s="101" t="s">
        <v>21</v>
      </c>
      <c r="W302" s="101" t="str">
        <f>VLOOKUP(M302,'order form'!B:B,1,FALSE)</f>
        <v>L4525000424</v>
      </c>
    </row>
    <row r="303" spans="1:23" s="101" customFormat="1" ht="12.75" x14ac:dyDescent="0.2">
      <c r="A303" s="101" t="str">
        <f t="shared" si="11"/>
        <v>L4525000</v>
      </c>
      <c r="B303" s="101">
        <v>4525000</v>
      </c>
      <c r="C303" s="101" t="s">
        <v>299</v>
      </c>
      <c r="D303" s="336">
        <v>175</v>
      </c>
      <c r="E303" s="336">
        <v>350</v>
      </c>
      <c r="I303" s="101" t="str">
        <f>IFERROR(VLOOKUP(B303,GlobalOnly,3,FALSE),C303 &amp;IF(G303="S24"," -NEW",""))</f>
        <v>Premio Evo Bibshort</v>
      </c>
      <c r="K303" s="101" t="s">
        <v>829</v>
      </c>
      <c r="L303" s="101" t="s">
        <v>88</v>
      </c>
      <c r="M303" s="101" t="str">
        <f t="shared" si="10"/>
        <v>L4525000625</v>
      </c>
      <c r="N303" s="101" t="s">
        <v>78</v>
      </c>
      <c r="O303" s="101">
        <v>4525000</v>
      </c>
      <c r="P303" s="101" t="s">
        <v>299</v>
      </c>
      <c r="Q303" s="337" t="s">
        <v>132</v>
      </c>
      <c r="R303" s="101" t="s">
        <v>700</v>
      </c>
      <c r="U303" s="101" t="s">
        <v>782</v>
      </c>
      <c r="V303" s="101" t="s">
        <v>700</v>
      </c>
      <c r="W303" s="101" t="str">
        <f>VLOOKUP(M303,'order form'!B:B,1,FALSE)</f>
        <v>L4525000625</v>
      </c>
    </row>
    <row r="304" spans="1:23" s="101" customFormat="1" ht="12.75" x14ac:dyDescent="0.2">
      <c r="A304" s="101" t="str">
        <f t="shared" si="11"/>
        <v>L4525001</v>
      </c>
      <c r="B304" s="101">
        <v>4525001</v>
      </c>
      <c r="C304" s="101" t="s">
        <v>300</v>
      </c>
      <c r="D304" s="336">
        <v>125</v>
      </c>
      <c r="E304" s="336">
        <v>250</v>
      </c>
      <c r="I304" s="101" t="str">
        <f>IFERROR(VLOOKUP(B304,GlobalOnly,3,FALSE),C304 &amp;IF(G304="S24"," -NEW",""))</f>
        <v>Free Aero Race S Bibshort</v>
      </c>
      <c r="K304" s="101" t="s">
        <v>829</v>
      </c>
      <c r="L304" s="101" t="s">
        <v>88</v>
      </c>
      <c r="M304" s="101" t="str">
        <f t="shared" si="10"/>
        <v>L4525001001</v>
      </c>
      <c r="N304" s="101" t="s">
        <v>78</v>
      </c>
      <c r="O304" s="101">
        <v>4525001</v>
      </c>
      <c r="P304" s="101" t="s">
        <v>300</v>
      </c>
      <c r="Q304" s="337" t="s">
        <v>131</v>
      </c>
      <c r="R304" s="101" t="s">
        <v>42</v>
      </c>
      <c r="U304" s="101" t="s">
        <v>782</v>
      </c>
      <c r="V304" s="101" t="s">
        <v>42</v>
      </c>
      <c r="W304" s="101" t="str">
        <f>VLOOKUP(M304,'order form'!B:B,1,FALSE)</f>
        <v>L4525001001</v>
      </c>
    </row>
    <row r="305" spans="1:23" s="101" customFormat="1" ht="12.75" x14ac:dyDescent="0.2">
      <c r="A305" s="101" t="str">
        <f t="shared" si="11"/>
        <v>L4525001</v>
      </c>
      <c r="B305" s="101">
        <v>4525001</v>
      </c>
      <c r="C305" s="101" t="s">
        <v>300</v>
      </c>
      <c r="D305" s="336">
        <v>125</v>
      </c>
      <c r="E305" s="336">
        <v>250</v>
      </c>
      <c r="I305" s="101" t="str">
        <f>IFERROR(VLOOKUP(B305,GlobalOnly,3,FALSE),C305 &amp;IF(G305="S24"," -NEW",""))</f>
        <v>Free Aero Race S Bibshort</v>
      </c>
      <c r="K305" s="101" t="s">
        <v>829</v>
      </c>
      <c r="L305" s="101" t="s">
        <v>88</v>
      </c>
      <c r="M305" s="101" t="str">
        <f t="shared" si="10"/>
        <v>L4525001010</v>
      </c>
      <c r="N305" s="101" t="s">
        <v>78</v>
      </c>
      <c r="O305" s="101">
        <v>4525001</v>
      </c>
      <c r="P305" s="101" t="s">
        <v>300</v>
      </c>
      <c r="Q305" s="337" t="s">
        <v>126</v>
      </c>
      <c r="R305" s="101" t="s">
        <v>27</v>
      </c>
      <c r="U305" s="101" t="s">
        <v>782</v>
      </c>
      <c r="V305" s="101" t="s">
        <v>27</v>
      </c>
      <c r="W305" s="101" t="str">
        <f>VLOOKUP(M305,'order form'!B:B,1,FALSE)</f>
        <v>L4525001010</v>
      </c>
    </row>
    <row r="306" spans="1:23" s="101" customFormat="1" ht="12.75" x14ac:dyDescent="0.2">
      <c r="A306" s="101" t="str">
        <f t="shared" si="11"/>
        <v>L4525001</v>
      </c>
      <c r="B306" s="101">
        <v>4525001</v>
      </c>
      <c r="C306" s="101" t="s">
        <v>300</v>
      </c>
      <c r="D306" s="336">
        <v>125</v>
      </c>
      <c r="E306" s="336">
        <v>250</v>
      </c>
      <c r="I306" s="101" t="str">
        <f>IFERROR(VLOOKUP(B306,GlobalOnly,3,FALSE),C306 &amp;IF(G306="S24"," -NEW",""))</f>
        <v>Free Aero Race S Bibshort</v>
      </c>
      <c r="K306" s="101" t="s">
        <v>829</v>
      </c>
      <c r="L306" s="101" t="s">
        <v>88</v>
      </c>
      <c r="M306" s="101" t="str">
        <f t="shared" si="10"/>
        <v>L4525001021</v>
      </c>
      <c r="N306" s="101" t="s">
        <v>78</v>
      </c>
      <c r="O306" s="101">
        <v>4525001</v>
      </c>
      <c r="P306" s="101" t="s">
        <v>300</v>
      </c>
      <c r="Q306" s="337" t="s">
        <v>356</v>
      </c>
      <c r="R306" s="101" t="s">
        <v>342</v>
      </c>
      <c r="U306" s="101" t="s">
        <v>782</v>
      </c>
      <c r="V306" s="101" t="s">
        <v>342</v>
      </c>
      <c r="W306" s="101" t="str">
        <f>VLOOKUP(M306,'order form'!B:B,1,FALSE)</f>
        <v>L4525001021</v>
      </c>
    </row>
    <row r="307" spans="1:23" s="101" customFormat="1" ht="12.75" x14ac:dyDescent="0.2">
      <c r="A307" s="101" t="str">
        <f t="shared" si="11"/>
        <v>L4525001</v>
      </c>
      <c r="B307" s="101">
        <v>4525001</v>
      </c>
      <c r="C307" s="101" t="s">
        <v>300</v>
      </c>
      <c r="D307" s="336">
        <v>125</v>
      </c>
      <c r="E307" s="336">
        <v>250</v>
      </c>
      <c r="I307" s="101" t="str">
        <f>IFERROR(VLOOKUP(B307,GlobalOnly,3,FALSE),C307 &amp;IF(G307="S24"," -NEW",""))</f>
        <v>Free Aero Race S Bibshort</v>
      </c>
      <c r="K307" s="101" t="s">
        <v>829</v>
      </c>
      <c r="L307" s="101" t="s">
        <v>88</v>
      </c>
      <c r="M307" s="101" t="str">
        <f t="shared" si="10"/>
        <v>L4525001424</v>
      </c>
      <c r="N307" s="101" t="s">
        <v>78</v>
      </c>
      <c r="O307" s="101">
        <v>4525001</v>
      </c>
      <c r="P307" s="101" t="s">
        <v>300</v>
      </c>
      <c r="Q307" s="337" t="s">
        <v>119</v>
      </c>
      <c r="R307" s="101" t="s">
        <v>21</v>
      </c>
      <c r="U307" s="101" t="s">
        <v>782</v>
      </c>
      <c r="V307" s="101" t="s">
        <v>21</v>
      </c>
      <c r="W307" s="101" t="str">
        <f>VLOOKUP(M307,'order form'!B:B,1,FALSE)</f>
        <v>L4525001424</v>
      </c>
    </row>
    <row r="308" spans="1:23" s="101" customFormat="1" ht="12.75" x14ac:dyDescent="0.2">
      <c r="A308" s="101" t="str">
        <f t="shared" si="11"/>
        <v>L4525003</v>
      </c>
      <c r="B308" s="101">
        <v>4525003</v>
      </c>
      <c r="C308" s="101" t="s">
        <v>301</v>
      </c>
      <c r="D308" s="336">
        <v>95</v>
      </c>
      <c r="E308" s="336">
        <v>190</v>
      </c>
      <c r="I308" s="101" t="str">
        <f>IFERROR(VLOOKUP(B308,GlobalOnly,3,FALSE),C308 &amp;IF(G308="S24"," -NEW",""))</f>
        <v>A/C Bibshort</v>
      </c>
      <c r="K308" s="101" t="s">
        <v>829</v>
      </c>
      <c r="L308" s="101" t="s">
        <v>88</v>
      </c>
      <c r="M308" s="101" t="str">
        <f t="shared" si="10"/>
        <v>L4525003010</v>
      </c>
      <c r="N308" s="101" t="s">
        <v>78</v>
      </c>
      <c r="O308" s="101">
        <v>4525003</v>
      </c>
      <c r="P308" s="101" t="s">
        <v>301</v>
      </c>
      <c r="Q308" s="337" t="s">
        <v>126</v>
      </c>
      <c r="R308" s="101" t="s">
        <v>27</v>
      </c>
      <c r="U308" s="101" t="s">
        <v>782</v>
      </c>
      <c r="V308" s="101" t="s">
        <v>27</v>
      </c>
      <c r="W308" s="101" t="str">
        <f>VLOOKUP(M308,'order form'!B:B,1,FALSE)</f>
        <v>L4525003010</v>
      </c>
    </row>
    <row r="309" spans="1:23" s="101" customFormat="1" ht="12.75" x14ac:dyDescent="0.2">
      <c r="A309" s="101" t="str">
        <f t="shared" si="11"/>
        <v>L4525003</v>
      </c>
      <c r="B309" s="101">
        <v>4525003</v>
      </c>
      <c r="C309" s="101" t="s">
        <v>301</v>
      </c>
      <c r="D309" s="336">
        <v>95</v>
      </c>
      <c r="E309" s="336">
        <v>190</v>
      </c>
      <c r="I309" s="101" t="str">
        <f>IFERROR(VLOOKUP(B309,GlobalOnly,3,FALSE),C309 &amp;IF(G309="S24"," -NEW",""))</f>
        <v>A/C Bibshort</v>
      </c>
      <c r="K309" s="101" t="s">
        <v>829</v>
      </c>
      <c r="L309" s="101" t="s">
        <v>88</v>
      </c>
      <c r="M309" s="101" t="str">
        <f t="shared" si="10"/>
        <v>L4525003424</v>
      </c>
      <c r="N309" s="101" t="s">
        <v>78</v>
      </c>
      <c r="O309" s="101">
        <v>4525003</v>
      </c>
      <c r="P309" s="101" t="s">
        <v>301</v>
      </c>
      <c r="Q309" s="337" t="s">
        <v>119</v>
      </c>
      <c r="R309" s="101" t="s">
        <v>21</v>
      </c>
      <c r="U309" s="101" t="s">
        <v>782</v>
      </c>
      <c r="V309" s="101" t="s">
        <v>21</v>
      </c>
      <c r="W309" s="101" t="str">
        <f>VLOOKUP(M309,'order form'!B:B,1,FALSE)</f>
        <v>L4525003424</v>
      </c>
    </row>
    <row r="310" spans="1:23" s="101" customFormat="1" ht="12.75" x14ac:dyDescent="0.2">
      <c r="A310" s="101" t="str">
        <f t="shared" si="11"/>
        <v>L4525004</v>
      </c>
      <c r="B310" s="101">
        <v>4525004</v>
      </c>
      <c r="C310" s="101" t="s">
        <v>302</v>
      </c>
      <c r="D310" s="336">
        <v>75</v>
      </c>
      <c r="E310" s="336">
        <v>150</v>
      </c>
      <c r="I310" s="101" t="str">
        <f>IFERROR(VLOOKUP(B310,GlobalOnly,3,FALSE),C310 &amp;IF(G310="S24"," -NEW",""))</f>
        <v>Competizione 2 Bibshort</v>
      </c>
      <c r="K310" s="101" t="s">
        <v>829</v>
      </c>
      <c r="L310" s="101" t="s">
        <v>88</v>
      </c>
      <c r="M310" s="101" t="str">
        <f t="shared" si="10"/>
        <v>L4525004010</v>
      </c>
      <c r="N310" s="101" t="s">
        <v>78</v>
      </c>
      <c r="O310" s="101">
        <v>4525004</v>
      </c>
      <c r="P310" s="101" t="s">
        <v>302</v>
      </c>
      <c r="Q310" s="337" t="s">
        <v>126</v>
      </c>
      <c r="R310" s="101" t="s">
        <v>27</v>
      </c>
      <c r="U310" s="101" t="s">
        <v>782</v>
      </c>
      <c r="V310" s="101" t="s">
        <v>1259</v>
      </c>
      <c r="W310" s="101" t="str">
        <f>VLOOKUP(M310,'order form'!B:B,1,FALSE)</f>
        <v>L4525004010</v>
      </c>
    </row>
    <row r="311" spans="1:23" s="101" customFormat="1" ht="12.75" x14ac:dyDescent="0.2">
      <c r="A311" s="101" t="str">
        <f t="shared" si="11"/>
        <v>L4525004</v>
      </c>
      <c r="B311" s="101">
        <v>4525004</v>
      </c>
      <c r="C311" s="101" t="s">
        <v>302</v>
      </c>
      <c r="D311" s="336">
        <v>75</v>
      </c>
      <c r="E311" s="336">
        <v>150</v>
      </c>
      <c r="I311" s="101" t="str">
        <f>IFERROR(VLOOKUP(B311,GlobalOnly,3,FALSE),C311 &amp;IF(G311="S24"," -NEW",""))</f>
        <v>Competizione 2 Bibshort</v>
      </c>
      <c r="K311" s="101" t="s">
        <v>829</v>
      </c>
      <c r="L311" s="101" t="s">
        <v>88</v>
      </c>
      <c r="M311" s="101" t="str">
        <f t="shared" si="10"/>
        <v>L4525004021</v>
      </c>
      <c r="N311" s="101" t="s">
        <v>78</v>
      </c>
      <c r="O311" s="101">
        <v>4525004</v>
      </c>
      <c r="P311" s="101" t="s">
        <v>302</v>
      </c>
      <c r="Q311" s="337" t="s">
        <v>356</v>
      </c>
      <c r="R311" s="101" t="s">
        <v>342</v>
      </c>
      <c r="U311" s="101" t="s">
        <v>782</v>
      </c>
      <c r="V311" s="101" t="s">
        <v>342</v>
      </c>
      <c r="W311" s="101" t="str">
        <f>VLOOKUP(M311,'order form'!B:B,1,FALSE)</f>
        <v>L4525004021</v>
      </c>
    </row>
    <row r="312" spans="1:23" s="101" customFormat="1" ht="12.75" x14ac:dyDescent="0.2">
      <c r="A312" s="101" t="str">
        <f t="shared" si="11"/>
        <v>L4525004</v>
      </c>
      <c r="B312" s="101">
        <v>4525004</v>
      </c>
      <c r="C312" s="101" t="s">
        <v>302</v>
      </c>
      <c r="D312" s="336">
        <v>75</v>
      </c>
      <c r="E312" s="336">
        <v>150</v>
      </c>
      <c r="I312" s="101" t="str">
        <f>IFERROR(VLOOKUP(B312,GlobalOnly,3,FALSE),C312 &amp;IF(G312="S24"," -NEW",""))</f>
        <v>Competizione 2 Bibshort</v>
      </c>
      <c r="K312" s="101" t="s">
        <v>829</v>
      </c>
      <c r="L312" s="101" t="s">
        <v>88</v>
      </c>
      <c r="M312" s="101" t="str">
        <f t="shared" si="10"/>
        <v>L4525004030</v>
      </c>
      <c r="N312" s="101" t="s">
        <v>78</v>
      </c>
      <c r="O312" s="101">
        <v>4525004</v>
      </c>
      <c r="P312" s="101" t="s">
        <v>302</v>
      </c>
      <c r="Q312" s="337" t="s">
        <v>122</v>
      </c>
      <c r="R312" s="101" t="s">
        <v>24</v>
      </c>
      <c r="U312" s="101" t="s">
        <v>782</v>
      </c>
      <c r="V312" s="101" t="s">
        <v>24</v>
      </c>
      <c r="W312" s="101" t="str">
        <f>VLOOKUP(M312,'order form'!B:B,1,FALSE)</f>
        <v>L4525004030</v>
      </c>
    </row>
    <row r="313" spans="1:23" s="101" customFormat="1" ht="12.75" x14ac:dyDescent="0.2">
      <c r="A313" s="101" t="str">
        <f t="shared" si="11"/>
        <v>L4525004</v>
      </c>
      <c r="B313" s="101">
        <v>4525004</v>
      </c>
      <c r="C313" s="101" t="s">
        <v>302</v>
      </c>
      <c r="D313" s="336">
        <v>75</v>
      </c>
      <c r="E313" s="336">
        <v>150</v>
      </c>
      <c r="I313" s="101" t="str">
        <f>IFERROR(VLOOKUP(B313,GlobalOnly,3,FALSE),C313 &amp;IF(G313="S24"," -NEW",""))</f>
        <v>Competizione 2 Bibshort</v>
      </c>
      <c r="K313" s="101" t="s">
        <v>829</v>
      </c>
      <c r="L313" s="101" t="s">
        <v>88</v>
      </c>
      <c r="M313" s="101" t="str">
        <f t="shared" ref="M313:M344" si="12">N313&amp;O313&amp;Q313</f>
        <v>L4525004424</v>
      </c>
      <c r="N313" s="101" t="s">
        <v>78</v>
      </c>
      <c r="O313" s="101">
        <v>4525004</v>
      </c>
      <c r="P313" s="101" t="s">
        <v>302</v>
      </c>
      <c r="Q313" s="337" t="s">
        <v>119</v>
      </c>
      <c r="R313" s="101" t="s">
        <v>21</v>
      </c>
      <c r="U313" s="101" t="s">
        <v>782</v>
      </c>
      <c r="V313" s="101" t="s">
        <v>21</v>
      </c>
      <c r="W313" s="101" t="str">
        <f>VLOOKUP(M313,'order form'!B:B,1,FALSE)</f>
        <v>L4525004424</v>
      </c>
    </row>
    <row r="314" spans="1:23" s="101" customFormat="1" ht="12.75" x14ac:dyDescent="0.2">
      <c r="A314" s="101" t="str">
        <f t="shared" si="11"/>
        <v>L4525005</v>
      </c>
      <c r="B314" s="101">
        <v>4525005</v>
      </c>
      <c r="C314" s="101" t="s">
        <v>303</v>
      </c>
      <c r="D314" s="336">
        <v>65</v>
      </c>
      <c r="E314" s="336">
        <v>130</v>
      </c>
      <c r="I314" s="101" t="str">
        <f>IFERROR(VLOOKUP(B314,GlobalOnly,3,FALSE),C314 &amp;IF(G314="S24"," -NEW",""))</f>
        <v>Competizione 2 Short</v>
      </c>
      <c r="K314" s="101" t="s">
        <v>829</v>
      </c>
      <c r="L314" s="101" t="s">
        <v>88</v>
      </c>
      <c r="M314" s="101" t="str">
        <f t="shared" si="12"/>
        <v>L4525005010</v>
      </c>
      <c r="N314" s="101" t="s">
        <v>78</v>
      </c>
      <c r="O314" s="101">
        <v>4525005</v>
      </c>
      <c r="P314" s="101" t="s">
        <v>303</v>
      </c>
      <c r="Q314" s="337" t="s">
        <v>126</v>
      </c>
      <c r="R314" s="101" t="s">
        <v>27</v>
      </c>
      <c r="U314" s="101" t="s">
        <v>782</v>
      </c>
      <c r="V314" s="101" t="s">
        <v>27</v>
      </c>
      <c r="W314" s="101" t="str">
        <f>VLOOKUP(M314,'order form'!B:B,1,FALSE)</f>
        <v>L4525005010</v>
      </c>
    </row>
    <row r="315" spans="1:23" s="101" customFormat="1" ht="12.75" x14ac:dyDescent="0.2">
      <c r="A315" s="101" t="str">
        <f t="shared" si="11"/>
        <v>L4525020</v>
      </c>
      <c r="B315" s="101">
        <v>4525020</v>
      </c>
      <c r="C315" s="101" t="s">
        <v>305</v>
      </c>
      <c r="D315" s="336">
        <v>105</v>
      </c>
      <c r="E315" s="336">
        <v>210</v>
      </c>
      <c r="I315" s="101" t="str">
        <f>IFERROR(VLOOKUP(B315,GlobalOnly,3,FALSE),C315 &amp;IF(G315="S24"," -NEW",""))</f>
        <v>Unlimited Endurance Bibshort</v>
      </c>
      <c r="K315" s="101" t="s">
        <v>829</v>
      </c>
      <c r="L315" s="101" t="s">
        <v>88</v>
      </c>
      <c r="M315" s="101" t="str">
        <f t="shared" si="12"/>
        <v>L4525020010</v>
      </c>
      <c r="N315" s="101" t="s">
        <v>78</v>
      </c>
      <c r="O315" s="101">
        <v>4525020</v>
      </c>
      <c r="P315" s="101" t="s">
        <v>305</v>
      </c>
      <c r="Q315" s="337" t="s">
        <v>126</v>
      </c>
      <c r="R315" s="101" t="s">
        <v>27</v>
      </c>
      <c r="U315" s="101" t="s">
        <v>782</v>
      </c>
      <c r="V315" s="101" t="s">
        <v>27</v>
      </c>
      <c r="W315" s="101" t="str">
        <f>VLOOKUP(M315,'order form'!B:B,1,FALSE)</f>
        <v>L4525020010</v>
      </c>
    </row>
    <row r="316" spans="1:23" s="101" customFormat="1" ht="12.75" x14ac:dyDescent="0.2">
      <c r="A316" s="101" t="str">
        <f t="shared" si="11"/>
        <v>L4525021</v>
      </c>
      <c r="B316" s="101">
        <v>4525021</v>
      </c>
      <c r="C316" s="101" t="s">
        <v>306</v>
      </c>
      <c r="D316" s="336">
        <v>50</v>
      </c>
      <c r="E316" s="336">
        <v>100</v>
      </c>
      <c r="I316" s="101" t="str">
        <f>IFERROR(VLOOKUP(B316,GlobalOnly,3,FALSE),C316 &amp;IF(G316="S24"," -NEW",""))</f>
        <v>Unlimited Adventure Baggy Short</v>
      </c>
      <c r="K316" s="101" t="s">
        <v>829</v>
      </c>
      <c r="L316" s="101" t="s">
        <v>88</v>
      </c>
      <c r="M316" s="101" t="str">
        <f t="shared" si="12"/>
        <v>L4525021010</v>
      </c>
      <c r="N316" s="101" t="s">
        <v>78</v>
      </c>
      <c r="O316" s="101">
        <v>4525021</v>
      </c>
      <c r="P316" s="101" t="s">
        <v>306</v>
      </c>
      <c r="Q316" s="337" t="s">
        <v>126</v>
      </c>
      <c r="R316" s="101" t="s">
        <v>27</v>
      </c>
      <c r="U316" s="101" t="s">
        <v>782</v>
      </c>
      <c r="V316" s="101" t="s">
        <v>27</v>
      </c>
      <c r="W316" s="101" t="str">
        <f>VLOOKUP(M316,'order form'!B:B,1,FALSE)</f>
        <v>L4525021010</v>
      </c>
    </row>
    <row r="317" spans="1:23" s="101" customFormat="1" ht="12.75" x14ac:dyDescent="0.2">
      <c r="A317" s="101" t="str">
        <f t="shared" si="11"/>
        <v>L4525021</v>
      </c>
      <c r="B317" s="101">
        <v>4525021</v>
      </c>
      <c r="C317" s="101" t="s">
        <v>306</v>
      </c>
      <c r="D317" s="336">
        <v>50</v>
      </c>
      <c r="E317" s="336">
        <v>100</v>
      </c>
      <c r="I317" s="101" t="str">
        <f>IFERROR(VLOOKUP(B317,GlobalOnly,3,FALSE),C317 &amp;IF(G317="S24"," -NEW",""))</f>
        <v>Unlimited Adventure Baggy Short</v>
      </c>
      <c r="K317" s="101" t="s">
        <v>829</v>
      </c>
      <c r="L317" s="101" t="s">
        <v>88</v>
      </c>
      <c r="M317" s="101" t="str">
        <f t="shared" si="12"/>
        <v>L4525021227</v>
      </c>
      <c r="N317" s="101" t="s">
        <v>78</v>
      </c>
      <c r="O317" s="101">
        <v>4525021</v>
      </c>
      <c r="P317" s="101" t="s">
        <v>306</v>
      </c>
      <c r="Q317" s="337" t="s">
        <v>354</v>
      </c>
      <c r="R317" s="101" t="s">
        <v>347</v>
      </c>
      <c r="U317" s="101" t="s">
        <v>782</v>
      </c>
      <c r="V317" s="101" t="s">
        <v>347</v>
      </c>
      <c r="W317" s="101" t="str">
        <f>VLOOKUP(M317,'order form'!B:B,1,FALSE)</f>
        <v>L4525021227</v>
      </c>
    </row>
    <row r="318" spans="1:23" s="101" customFormat="1" ht="12.75" x14ac:dyDescent="0.2">
      <c r="A318" s="101" t="str">
        <f t="shared" si="11"/>
        <v>L4525039</v>
      </c>
      <c r="B318" s="101">
        <v>4525039</v>
      </c>
      <c r="C318" s="101" t="s">
        <v>307</v>
      </c>
      <c r="D318" s="336">
        <v>175</v>
      </c>
      <c r="E318" s="336">
        <v>350</v>
      </c>
      <c r="I318" s="101" t="str">
        <f>IFERROR(VLOOKUP(B318,GlobalOnly,3,FALSE),C318 &amp;IF(G318="S24"," -NEW",""))</f>
        <v>Premio Evo W DT Bibshort</v>
      </c>
      <c r="K318" s="101" t="s">
        <v>830</v>
      </c>
      <c r="L318" s="101" t="s">
        <v>794</v>
      </c>
      <c r="M318" s="101" t="str">
        <f t="shared" si="12"/>
        <v>L4525039010</v>
      </c>
      <c r="N318" s="101" t="s">
        <v>78</v>
      </c>
      <c r="O318" s="101">
        <v>4525039</v>
      </c>
      <c r="P318" s="101" t="s">
        <v>307</v>
      </c>
      <c r="Q318" s="337" t="s">
        <v>126</v>
      </c>
      <c r="R318" s="101" t="s">
        <v>27</v>
      </c>
      <c r="U318" s="101" t="s">
        <v>782</v>
      </c>
      <c r="V318" s="101" t="s">
        <v>27</v>
      </c>
      <c r="W318" s="101" t="str">
        <f>VLOOKUP(M318,'order form'!B:B,1,FALSE)</f>
        <v>L4525039010</v>
      </c>
    </row>
    <row r="319" spans="1:23" s="101" customFormat="1" ht="12.75" x14ac:dyDescent="0.2">
      <c r="A319" s="101" t="str">
        <f t="shared" si="11"/>
        <v>L4525039</v>
      </c>
      <c r="B319" s="101">
        <v>4525039</v>
      </c>
      <c r="C319" s="101" t="s">
        <v>307</v>
      </c>
      <c r="D319" s="336">
        <v>175</v>
      </c>
      <c r="E319" s="336">
        <v>350</v>
      </c>
      <c r="I319" s="101" t="str">
        <f>IFERROR(VLOOKUP(B319,GlobalOnly,3,FALSE),C319 &amp;IF(G319="S24"," -NEW",""))</f>
        <v>Premio Evo W DT Bibshort</v>
      </c>
      <c r="K319" s="101" t="s">
        <v>830</v>
      </c>
      <c r="L319" s="101" t="s">
        <v>794</v>
      </c>
      <c r="M319" s="101" t="str">
        <f t="shared" si="12"/>
        <v>L4525039424</v>
      </c>
      <c r="N319" s="101" t="s">
        <v>78</v>
      </c>
      <c r="O319" s="101">
        <v>4525039</v>
      </c>
      <c r="P319" s="101" t="s">
        <v>307</v>
      </c>
      <c r="Q319" s="337" t="s">
        <v>119</v>
      </c>
      <c r="R319" s="101" t="s">
        <v>21</v>
      </c>
      <c r="U319" s="101" t="s">
        <v>782</v>
      </c>
      <c r="V319" s="101" t="s">
        <v>21</v>
      </c>
      <c r="W319" s="101" t="str">
        <f>VLOOKUP(M319,'order form'!B:B,1,FALSE)</f>
        <v>L4525039424</v>
      </c>
    </row>
    <row r="320" spans="1:23" s="101" customFormat="1" ht="12.75" x14ac:dyDescent="0.2">
      <c r="A320" s="101" t="str">
        <f t="shared" si="11"/>
        <v>L4525039</v>
      </c>
      <c r="B320" s="101">
        <v>4525039</v>
      </c>
      <c r="C320" s="101" t="s">
        <v>307</v>
      </c>
      <c r="D320" s="336">
        <v>175</v>
      </c>
      <c r="E320" s="336">
        <v>350</v>
      </c>
      <c r="I320" s="101" t="str">
        <f>IFERROR(VLOOKUP(B320,GlobalOnly,3,FALSE),C320 &amp;IF(G320="S24"," -NEW",""))</f>
        <v>Premio Evo W DT Bibshort</v>
      </c>
      <c r="K320" s="101" t="s">
        <v>830</v>
      </c>
      <c r="L320" s="101" t="s">
        <v>794</v>
      </c>
      <c r="M320" s="101" t="str">
        <f t="shared" si="12"/>
        <v>L4525039625</v>
      </c>
      <c r="N320" s="101" t="s">
        <v>78</v>
      </c>
      <c r="O320" s="101">
        <v>4525039</v>
      </c>
      <c r="P320" s="101" t="s">
        <v>307</v>
      </c>
      <c r="Q320" s="337" t="s">
        <v>132</v>
      </c>
      <c r="R320" s="101" t="s">
        <v>733</v>
      </c>
      <c r="U320" s="101" t="s">
        <v>782</v>
      </c>
      <c r="V320" s="101" t="s">
        <v>733</v>
      </c>
      <c r="W320" s="101" t="str">
        <f>VLOOKUP(M320,'order form'!B:B,1,FALSE)</f>
        <v>L4525039625</v>
      </c>
    </row>
    <row r="321" spans="1:23" s="101" customFormat="1" ht="12.75" x14ac:dyDescent="0.2">
      <c r="A321" s="101" t="str">
        <f t="shared" si="11"/>
        <v>L4525040</v>
      </c>
      <c r="B321" s="101">
        <v>4525040</v>
      </c>
      <c r="C321" s="101" t="s">
        <v>308</v>
      </c>
      <c r="D321" s="336">
        <v>165</v>
      </c>
      <c r="E321" s="336">
        <v>330</v>
      </c>
      <c r="I321" s="101" t="str">
        <f>IFERROR(VLOOKUP(B321,GlobalOnly,3,FALSE),C321 &amp;IF(G321="S24"," -NEW",""))</f>
        <v>Premio Evo W Short</v>
      </c>
      <c r="K321" s="101" t="s">
        <v>830</v>
      </c>
      <c r="L321" s="101" t="s">
        <v>794</v>
      </c>
      <c r="M321" s="101" t="str">
        <f t="shared" si="12"/>
        <v>L4525040010</v>
      </c>
      <c r="N321" s="101" t="s">
        <v>78</v>
      </c>
      <c r="O321" s="101">
        <v>4525040</v>
      </c>
      <c r="P321" s="101" t="s">
        <v>308</v>
      </c>
      <c r="Q321" s="337" t="s">
        <v>126</v>
      </c>
      <c r="R321" s="101" t="s">
        <v>27</v>
      </c>
      <c r="U321" s="101" t="s">
        <v>782</v>
      </c>
      <c r="V321" s="101" t="s">
        <v>27</v>
      </c>
      <c r="W321" s="101" t="str">
        <f>VLOOKUP(M321,'order form'!B:B,1,FALSE)</f>
        <v>L4525040010</v>
      </c>
    </row>
    <row r="322" spans="1:23" s="101" customFormat="1" ht="12.75" x14ac:dyDescent="0.2">
      <c r="A322" s="101" t="str">
        <f t="shared" si="11"/>
        <v>L4525041</v>
      </c>
      <c r="B322" s="101">
        <v>4525041</v>
      </c>
      <c r="C322" s="101" t="s">
        <v>309</v>
      </c>
      <c r="D322" s="336">
        <v>125</v>
      </c>
      <c r="E322" s="336">
        <v>250</v>
      </c>
      <c r="I322" s="101" t="str">
        <f>IFERROR(VLOOKUP(B322,GlobalOnly,3,FALSE),C322 &amp;IF(G322="S24"," -NEW",""))</f>
        <v>Free Aero Race S W Bibshort</v>
      </c>
      <c r="K322" s="101" t="s">
        <v>830</v>
      </c>
      <c r="L322" s="101" t="s">
        <v>794</v>
      </c>
      <c r="M322" s="101" t="str">
        <f t="shared" si="12"/>
        <v>L4525041001</v>
      </c>
      <c r="N322" s="101" t="s">
        <v>78</v>
      </c>
      <c r="O322" s="101">
        <v>4525041</v>
      </c>
      <c r="P322" s="101" t="s">
        <v>309</v>
      </c>
      <c r="Q322" s="337" t="s">
        <v>131</v>
      </c>
      <c r="R322" s="101" t="s">
        <v>42</v>
      </c>
      <c r="U322" s="101" t="s">
        <v>782</v>
      </c>
      <c r="V322" s="101" t="s">
        <v>42</v>
      </c>
      <c r="W322" s="101" t="str">
        <f>VLOOKUP(M322,'order form'!B:B,1,FALSE)</f>
        <v>L4525041001</v>
      </c>
    </row>
    <row r="323" spans="1:23" s="101" customFormat="1" ht="12.75" x14ac:dyDescent="0.2">
      <c r="A323" s="101" t="str">
        <f t="shared" si="11"/>
        <v>L4525041</v>
      </c>
      <c r="B323" s="101">
        <v>4525041</v>
      </c>
      <c r="C323" s="101" t="s">
        <v>309</v>
      </c>
      <c r="D323" s="336">
        <v>125</v>
      </c>
      <c r="E323" s="336">
        <v>250</v>
      </c>
      <c r="I323" s="101" t="str">
        <f>IFERROR(VLOOKUP(B323,GlobalOnly,3,FALSE),C323 &amp;IF(G323="S24"," -NEW",""))</f>
        <v>Free Aero Race S W Bibshort</v>
      </c>
      <c r="K323" s="101" t="s">
        <v>830</v>
      </c>
      <c r="L323" s="101" t="s">
        <v>794</v>
      </c>
      <c r="M323" s="101" t="str">
        <f t="shared" si="12"/>
        <v>L4525041010</v>
      </c>
      <c r="N323" s="101" t="s">
        <v>78</v>
      </c>
      <c r="O323" s="101">
        <v>4525041</v>
      </c>
      <c r="P323" s="101" t="s">
        <v>309</v>
      </c>
      <c r="Q323" s="337" t="s">
        <v>126</v>
      </c>
      <c r="R323" s="101" t="s">
        <v>27</v>
      </c>
      <c r="U323" s="101" t="s">
        <v>782</v>
      </c>
      <c r="V323" s="101" t="s">
        <v>27</v>
      </c>
      <c r="W323" s="101" t="str">
        <f>VLOOKUP(M323,'order form'!B:B,1,FALSE)</f>
        <v>L4525041010</v>
      </c>
    </row>
    <row r="324" spans="1:23" s="101" customFormat="1" ht="12.75" x14ac:dyDescent="0.2">
      <c r="A324" s="101" t="str">
        <f t="shared" si="11"/>
        <v>L4525041</v>
      </c>
      <c r="B324" s="101">
        <v>4525041</v>
      </c>
      <c r="C324" s="101" t="s">
        <v>309</v>
      </c>
      <c r="D324" s="336">
        <v>125</v>
      </c>
      <c r="E324" s="336">
        <v>250</v>
      </c>
      <c r="I324" s="101" t="str">
        <f>IFERROR(VLOOKUP(B324,GlobalOnly,3,FALSE),C324 &amp;IF(G324="S24"," -NEW",""))</f>
        <v>Free Aero Race S W Bibshort</v>
      </c>
      <c r="K324" s="101" t="s">
        <v>830</v>
      </c>
      <c r="L324" s="101" t="s">
        <v>794</v>
      </c>
      <c r="M324" s="101" t="str">
        <f t="shared" si="12"/>
        <v>L4525041424</v>
      </c>
      <c r="N324" s="101" t="s">
        <v>78</v>
      </c>
      <c r="O324" s="101">
        <v>4525041</v>
      </c>
      <c r="P324" s="101" t="s">
        <v>309</v>
      </c>
      <c r="Q324" s="337" t="s">
        <v>119</v>
      </c>
      <c r="R324" s="101" t="s">
        <v>21</v>
      </c>
      <c r="U324" s="101" t="s">
        <v>782</v>
      </c>
      <c r="V324" s="101" t="s">
        <v>21</v>
      </c>
      <c r="W324" s="101" t="str">
        <f>VLOOKUP(M324,'order form'!B:B,1,FALSE)</f>
        <v>L4525041424</v>
      </c>
    </row>
    <row r="325" spans="1:23" s="101" customFormat="1" ht="12.75" x14ac:dyDescent="0.2">
      <c r="A325" s="101" t="str">
        <f t="shared" si="11"/>
        <v>L4525042</v>
      </c>
      <c r="B325" s="101">
        <v>4525042</v>
      </c>
      <c r="C325" s="101" t="s">
        <v>310</v>
      </c>
      <c r="D325" s="336">
        <v>115</v>
      </c>
      <c r="E325" s="336">
        <v>230</v>
      </c>
      <c r="I325" s="101" t="str">
        <f>IFERROR(VLOOKUP(B325,GlobalOnly,3,FALSE),C325 &amp;IF(G325="S24"," -NEW",""))</f>
        <v>Free Aero Race S Short</v>
      </c>
      <c r="K325" s="101" t="s">
        <v>830</v>
      </c>
      <c r="L325" s="101" t="s">
        <v>794</v>
      </c>
      <c r="M325" s="101" t="str">
        <f t="shared" si="12"/>
        <v>L4525042010</v>
      </c>
      <c r="N325" s="101" t="s">
        <v>78</v>
      </c>
      <c r="O325" s="101">
        <v>4525042</v>
      </c>
      <c r="P325" s="101" t="s">
        <v>310</v>
      </c>
      <c r="Q325" s="337" t="s">
        <v>126</v>
      </c>
      <c r="R325" s="101" t="s">
        <v>27</v>
      </c>
      <c r="U325" s="101" t="s">
        <v>782</v>
      </c>
      <c r="V325" s="101" t="s">
        <v>27</v>
      </c>
      <c r="W325" s="101" t="str">
        <f>VLOOKUP(M325,'order form'!B:B,1,FALSE)</f>
        <v>L4525042010</v>
      </c>
    </row>
    <row r="326" spans="1:23" s="101" customFormat="1" ht="12.75" x14ac:dyDescent="0.2">
      <c r="A326" s="101" t="str">
        <f t="shared" si="11"/>
        <v>L4525043</v>
      </c>
      <c r="B326" s="101">
        <v>4525043</v>
      </c>
      <c r="C326" s="101" t="s">
        <v>311</v>
      </c>
      <c r="D326" s="336">
        <v>95</v>
      </c>
      <c r="E326" s="336">
        <v>190</v>
      </c>
      <c r="I326" s="101" t="str">
        <f>IFERROR(VLOOKUP(B326,GlobalOnly,3,FALSE),C326 &amp;IF(G326="S24"," -NEW",""))</f>
        <v>A/C W Bibshort</v>
      </c>
      <c r="K326" s="101" t="s">
        <v>830</v>
      </c>
      <c r="L326" s="101" t="s">
        <v>794</v>
      </c>
      <c r="M326" s="101" t="str">
        <f t="shared" si="12"/>
        <v>L4525043010</v>
      </c>
      <c r="N326" s="101" t="s">
        <v>78</v>
      </c>
      <c r="O326" s="101">
        <v>4525043</v>
      </c>
      <c r="P326" s="101" t="s">
        <v>311</v>
      </c>
      <c r="Q326" s="337" t="s">
        <v>126</v>
      </c>
      <c r="R326" s="101" t="s">
        <v>27</v>
      </c>
      <c r="U326" s="101" t="s">
        <v>782</v>
      </c>
      <c r="V326" s="101" t="s">
        <v>27</v>
      </c>
      <c r="W326" s="101" t="str">
        <f>VLOOKUP(M326,'order form'!B:B,1,FALSE)</f>
        <v>L4525043010</v>
      </c>
    </row>
    <row r="327" spans="1:23" s="101" customFormat="1" ht="12.75" x14ac:dyDescent="0.2">
      <c r="A327" s="101" t="str">
        <f t="shared" si="11"/>
        <v>L4525043</v>
      </c>
      <c r="B327" s="101">
        <v>4525043</v>
      </c>
      <c r="C327" s="101" t="s">
        <v>311</v>
      </c>
      <c r="D327" s="336">
        <v>95</v>
      </c>
      <c r="E327" s="336">
        <v>190</v>
      </c>
      <c r="I327" s="101" t="str">
        <f>IFERROR(VLOOKUP(B327,GlobalOnly,3,FALSE),C327 &amp;IF(G327="S24"," -NEW",""))</f>
        <v>A/C W Bibshort</v>
      </c>
      <c r="K327" s="101" t="s">
        <v>830</v>
      </c>
      <c r="L327" s="101" t="s">
        <v>794</v>
      </c>
      <c r="M327" s="101" t="str">
        <f t="shared" si="12"/>
        <v>L4525043424</v>
      </c>
      <c r="N327" s="101" t="s">
        <v>78</v>
      </c>
      <c r="O327" s="101">
        <v>4525043</v>
      </c>
      <c r="P327" s="101" t="s">
        <v>311</v>
      </c>
      <c r="Q327" s="337" t="s">
        <v>119</v>
      </c>
      <c r="R327" s="101" t="s">
        <v>21</v>
      </c>
      <c r="U327" s="101" t="s">
        <v>782</v>
      </c>
      <c r="V327" s="101" t="s">
        <v>21</v>
      </c>
      <c r="W327" s="101" t="str">
        <f>VLOOKUP(M327,'order form'!B:B,1,FALSE)</f>
        <v>L4525043424</v>
      </c>
    </row>
    <row r="328" spans="1:23" s="101" customFormat="1" ht="12.75" x14ac:dyDescent="0.2">
      <c r="A328" s="101" t="str">
        <f t="shared" si="11"/>
        <v>L4525044</v>
      </c>
      <c r="B328" s="101">
        <v>4525044</v>
      </c>
      <c r="C328" s="101" t="s">
        <v>312</v>
      </c>
      <c r="D328" s="336">
        <v>60</v>
      </c>
      <c r="E328" s="336">
        <v>120</v>
      </c>
      <c r="I328" s="101" t="str">
        <f>IFERROR(VLOOKUP(B328,GlobalOnly,3,FALSE),C328 &amp;IF(G328="S24"," -NEW",""))</f>
        <v>Prima 2 DT Bibshort</v>
      </c>
      <c r="K328" s="101" t="s">
        <v>830</v>
      </c>
      <c r="L328" s="101" t="s">
        <v>794</v>
      </c>
      <c r="M328" s="101" t="str">
        <f t="shared" si="12"/>
        <v>L4525044010</v>
      </c>
      <c r="N328" s="101" t="s">
        <v>78</v>
      </c>
      <c r="O328" s="101">
        <v>4525044</v>
      </c>
      <c r="P328" s="101" t="s">
        <v>312</v>
      </c>
      <c r="Q328" s="337" t="s">
        <v>126</v>
      </c>
      <c r="R328" s="101" t="s">
        <v>66</v>
      </c>
      <c r="U328" s="101" t="s">
        <v>782</v>
      </c>
      <c r="V328" s="101" t="s">
        <v>1273</v>
      </c>
      <c r="W328" s="101" t="str">
        <f>VLOOKUP(M328,'order form'!B:B,1,FALSE)</f>
        <v>L4525044010</v>
      </c>
    </row>
    <row r="329" spans="1:23" s="101" customFormat="1" ht="12.75" x14ac:dyDescent="0.2">
      <c r="A329" s="101" t="str">
        <f t="shared" si="11"/>
        <v>L4525044</v>
      </c>
      <c r="B329" s="101">
        <v>4525044</v>
      </c>
      <c r="C329" s="101" t="s">
        <v>312</v>
      </c>
      <c r="D329" s="336">
        <v>60</v>
      </c>
      <c r="E329" s="336">
        <v>120</v>
      </c>
      <c r="I329" s="101" t="str">
        <f>IFERROR(VLOOKUP(B329,GlobalOnly,3,FALSE),C329 &amp;IF(G329="S24"," -NEW",""))</f>
        <v>Prima 2 DT Bibshort</v>
      </c>
      <c r="K329" s="101" t="s">
        <v>830</v>
      </c>
      <c r="L329" s="101" t="s">
        <v>794</v>
      </c>
      <c r="M329" s="101" t="str">
        <f t="shared" si="12"/>
        <v>L4525044030</v>
      </c>
      <c r="N329" s="101" t="s">
        <v>78</v>
      </c>
      <c r="O329" s="101">
        <v>4525044</v>
      </c>
      <c r="P329" s="101" t="s">
        <v>312</v>
      </c>
      <c r="Q329" s="337" t="s">
        <v>122</v>
      </c>
      <c r="R329" s="101" t="s">
        <v>348</v>
      </c>
      <c r="U329" s="101" t="s">
        <v>782</v>
      </c>
      <c r="V329" s="101" t="s">
        <v>348</v>
      </c>
      <c r="W329" s="101" t="str">
        <f>VLOOKUP(M329,'order form'!B:B,1,FALSE)</f>
        <v>L4525044030</v>
      </c>
    </row>
    <row r="330" spans="1:23" s="101" customFormat="1" ht="12.75" x14ac:dyDescent="0.2">
      <c r="A330" s="101" t="str">
        <f t="shared" si="11"/>
        <v>L4525044</v>
      </c>
      <c r="B330" s="101">
        <v>4525044</v>
      </c>
      <c r="C330" s="101" t="s">
        <v>312</v>
      </c>
      <c r="D330" s="336">
        <v>60</v>
      </c>
      <c r="E330" s="336">
        <v>120</v>
      </c>
      <c r="I330" s="101" t="str">
        <f>IFERROR(VLOOKUP(B330,GlobalOnly,3,FALSE),C330 &amp;IF(G330="S24"," -NEW",""))</f>
        <v>Prima 2 DT Bibshort</v>
      </c>
      <c r="K330" s="101" t="s">
        <v>830</v>
      </c>
      <c r="L330" s="101" t="s">
        <v>794</v>
      </c>
      <c r="M330" s="101" t="str">
        <f t="shared" si="12"/>
        <v>L4525044456</v>
      </c>
      <c r="N330" s="101" t="s">
        <v>78</v>
      </c>
      <c r="O330" s="101">
        <v>4525044</v>
      </c>
      <c r="P330" s="101" t="s">
        <v>312</v>
      </c>
      <c r="Q330" s="337" t="s">
        <v>124</v>
      </c>
      <c r="R330" s="101" t="s">
        <v>341</v>
      </c>
      <c r="U330" s="101" t="s">
        <v>782</v>
      </c>
      <c r="V330" s="101" t="s">
        <v>341</v>
      </c>
      <c r="W330" s="101" t="str">
        <f>VLOOKUP(M330,'order form'!B:B,1,FALSE)</f>
        <v>L4525044456</v>
      </c>
    </row>
    <row r="331" spans="1:23" s="101" customFormat="1" ht="12.75" x14ac:dyDescent="0.2">
      <c r="A331" s="101" t="str">
        <f t="shared" si="11"/>
        <v>L4525044</v>
      </c>
      <c r="B331" s="101">
        <v>4525044</v>
      </c>
      <c r="C331" s="101" t="s">
        <v>312</v>
      </c>
      <c r="D331" s="336">
        <v>60</v>
      </c>
      <c r="E331" s="336">
        <v>120</v>
      </c>
      <c r="I331" s="101" t="str">
        <f>IFERROR(VLOOKUP(B331,GlobalOnly,3,FALSE),C331 &amp;IF(G331="S24"," -NEW",""))</f>
        <v>Prima 2 DT Bibshort</v>
      </c>
      <c r="K331" s="101" t="s">
        <v>830</v>
      </c>
      <c r="L331" s="101" t="s">
        <v>794</v>
      </c>
      <c r="M331" s="101" t="str">
        <f t="shared" si="12"/>
        <v>L4525044513</v>
      </c>
      <c r="N331" s="101" t="s">
        <v>78</v>
      </c>
      <c r="O331" s="101">
        <v>4525044</v>
      </c>
      <c r="P331" s="101" t="s">
        <v>312</v>
      </c>
      <c r="Q331" s="337" t="s">
        <v>138</v>
      </c>
      <c r="R331" s="101" t="s">
        <v>349</v>
      </c>
      <c r="U331" s="101" t="s">
        <v>782</v>
      </c>
      <c r="V331" s="101" t="s">
        <v>349</v>
      </c>
      <c r="W331" s="101" t="str">
        <f>VLOOKUP(M331,'order form'!B:B,1,FALSE)</f>
        <v>L4525044513</v>
      </c>
    </row>
    <row r="332" spans="1:23" s="101" customFormat="1" ht="12.75" x14ac:dyDescent="0.2">
      <c r="A332" s="101" t="str">
        <f t="shared" si="11"/>
        <v>L4525045</v>
      </c>
      <c r="B332" s="101">
        <v>4525045</v>
      </c>
      <c r="C332" s="101" t="s">
        <v>313</v>
      </c>
      <c r="D332" s="336">
        <v>55</v>
      </c>
      <c r="E332" s="336">
        <v>110</v>
      </c>
      <c r="I332" s="101" t="str">
        <f>IFERROR(VLOOKUP(B332,GlobalOnly,3,FALSE),C332 &amp;IF(G332="S24"," -NEW",""))</f>
        <v>Prima 2 Short</v>
      </c>
      <c r="K332" s="101" t="s">
        <v>830</v>
      </c>
      <c r="L332" s="101" t="s">
        <v>794</v>
      </c>
      <c r="M332" s="101" t="str">
        <f t="shared" si="12"/>
        <v>L4525045010</v>
      </c>
      <c r="N332" s="101" t="s">
        <v>78</v>
      </c>
      <c r="O332" s="101">
        <v>4525045</v>
      </c>
      <c r="P332" s="101" t="s">
        <v>313</v>
      </c>
      <c r="Q332" s="337" t="s">
        <v>126</v>
      </c>
      <c r="R332" s="101" t="s">
        <v>66</v>
      </c>
      <c r="U332" s="101" t="s">
        <v>782</v>
      </c>
      <c r="V332" s="101" t="s">
        <v>1273</v>
      </c>
      <c r="W332" s="101" t="str">
        <f>VLOOKUP(M332,'order form'!B:B,1,FALSE)</f>
        <v>L4525045010</v>
      </c>
    </row>
    <row r="333" spans="1:23" s="101" customFormat="1" ht="12.75" x14ac:dyDescent="0.2">
      <c r="A333" s="101" t="str">
        <f t="shared" si="11"/>
        <v>L4525045</v>
      </c>
      <c r="B333" s="101">
        <v>4525045</v>
      </c>
      <c r="C333" s="101" t="s">
        <v>313</v>
      </c>
      <c r="D333" s="336">
        <v>55</v>
      </c>
      <c r="E333" s="336">
        <v>110</v>
      </c>
      <c r="I333" s="101" t="str">
        <f>IFERROR(VLOOKUP(B333,GlobalOnly,3,FALSE),C333 &amp;IF(G333="S24"," -NEW",""))</f>
        <v>Prima 2 Short</v>
      </c>
      <c r="K333" s="101" t="s">
        <v>830</v>
      </c>
      <c r="L333" s="101" t="s">
        <v>794</v>
      </c>
      <c r="M333" s="101" t="str">
        <f t="shared" si="12"/>
        <v>L4525045030</v>
      </c>
      <c r="N333" s="101" t="s">
        <v>78</v>
      </c>
      <c r="O333" s="101">
        <v>4525045</v>
      </c>
      <c r="P333" s="101" t="s">
        <v>313</v>
      </c>
      <c r="Q333" s="337" t="s">
        <v>122</v>
      </c>
      <c r="R333" s="101" t="s">
        <v>348</v>
      </c>
      <c r="U333" s="101" t="s">
        <v>782</v>
      </c>
      <c r="V333" s="101" t="s">
        <v>348</v>
      </c>
      <c r="W333" s="101" t="str">
        <f>VLOOKUP(M333,'order form'!B:B,1,FALSE)</f>
        <v>L4525045030</v>
      </c>
    </row>
    <row r="334" spans="1:23" s="101" customFormat="1" ht="12.75" x14ac:dyDescent="0.2">
      <c r="A334" s="101" t="str">
        <f t="shared" si="11"/>
        <v>L4525045</v>
      </c>
      <c r="B334" s="101">
        <v>4525045</v>
      </c>
      <c r="C334" s="101" t="s">
        <v>313</v>
      </c>
      <c r="D334" s="336">
        <v>55</v>
      </c>
      <c r="E334" s="336">
        <v>110</v>
      </c>
      <c r="I334" s="101" t="str">
        <f>IFERROR(VLOOKUP(B334,GlobalOnly,3,FALSE),C334 &amp;IF(G334="S24"," -NEW",""))</f>
        <v>Prima 2 Short</v>
      </c>
      <c r="K334" s="101" t="s">
        <v>830</v>
      </c>
      <c r="L334" s="101" t="s">
        <v>794</v>
      </c>
      <c r="M334" s="101" t="str">
        <f t="shared" si="12"/>
        <v>L4525045456</v>
      </c>
      <c r="N334" s="101" t="s">
        <v>78</v>
      </c>
      <c r="O334" s="101">
        <v>4525045</v>
      </c>
      <c r="P334" s="101" t="s">
        <v>313</v>
      </c>
      <c r="Q334" s="337" t="s">
        <v>124</v>
      </c>
      <c r="R334" s="101" t="s">
        <v>341</v>
      </c>
      <c r="U334" s="101" t="s">
        <v>782</v>
      </c>
      <c r="V334" s="101" t="s">
        <v>341</v>
      </c>
      <c r="W334" s="101" t="str">
        <f>VLOOKUP(M334,'order form'!B:B,1,FALSE)</f>
        <v>L4525045456</v>
      </c>
    </row>
    <row r="335" spans="1:23" s="101" customFormat="1" ht="12.75" x14ac:dyDescent="0.2">
      <c r="A335" s="101" t="str">
        <f t="shared" si="11"/>
        <v>L4525045</v>
      </c>
      <c r="B335" s="101">
        <v>4525045</v>
      </c>
      <c r="C335" s="101" t="s">
        <v>313</v>
      </c>
      <c r="D335" s="336">
        <v>55</v>
      </c>
      <c r="E335" s="336">
        <v>110</v>
      </c>
      <c r="I335" s="101" t="str">
        <f>IFERROR(VLOOKUP(B335,GlobalOnly,3,FALSE),C335 &amp;IF(G335="S24"," -NEW",""))</f>
        <v>Prima 2 Short</v>
      </c>
      <c r="K335" s="101" t="s">
        <v>830</v>
      </c>
      <c r="L335" s="101" t="s">
        <v>794</v>
      </c>
      <c r="M335" s="101" t="str">
        <f t="shared" si="12"/>
        <v>L4525045513</v>
      </c>
      <c r="N335" s="101" t="s">
        <v>78</v>
      </c>
      <c r="O335" s="101">
        <v>4525045</v>
      </c>
      <c r="P335" s="101" t="s">
        <v>313</v>
      </c>
      <c r="Q335" s="337" t="s">
        <v>138</v>
      </c>
      <c r="R335" s="101" t="s">
        <v>349</v>
      </c>
      <c r="U335" s="101" t="s">
        <v>782</v>
      </c>
      <c r="V335" s="101" t="s">
        <v>349</v>
      </c>
      <c r="W335" s="101" t="str">
        <f>VLOOKUP(M335,'order form'!B:B,1,FALSE)</f>
        <v>L4525045513</v>
      </c>
    </row>
    <row r="336" spans="1:23" s="101" customFormat="1" ht="12.75" x14ac:dyDescent="0.2">
      <c r="A336" s="101" t="str">
        <f t="shared" si="11"/>
        <v>L4525058</v>
      </c>
      <c r="B336" s="101">
        <v>4525058</v>
      </c>
      <c r="C336" s="101" t="s">
        <v>314</v>
      </c>
      <c r="D336" s="336">
        <v>105</v>
      </c>
      <c r="E336" s="336">
        <v>210</v>
      </c>
      <c r="I336" s="101" t="str">
        <f>IFERROR(VLOOKUP(B336,GlobalOnly,3,FALSE),C336 &amp;IF(G336="S24"," -NEW",""))</f>
        <v>Unlimited Endurance W DT Bibshort</v>
      </c>
      <c r="K336" s="101" t="s">
        <v>830</v>
      </c>
      <c r="L336" s="101" t="s">
        <v>794</v>
      </c>
      <c r="M336" s="101" t="str">
        <f t="shared" si="12"/>
        <v>L4525058010</v>
      </c>
      <c r="N336" s="101" t="s">
        <v>78</v>
      </c>
      <c r="O336" s="101">
        <v>4525058</v>
      </c>
      <c r="P336" s="101" t="s">
        <v>314</v>
      </c>
      <c r="Q336" s="337" t="s">
        <v>126</v>
      </c>
      <c r="R336" s="101" t="s">
        <v>27</v>
      </c>
      <c r="U336" s="101" t="s">
        <v>782</v>
      </c>
      <c r="V336" s="101" t="s">
        <v>27</v>
      </c>
      <c r="W336" s="101" t="str">
        <f>VLOOKUP(M336,'order form'!B:B,1,FALSE)</f>
        <v>L4525058010</v>
      </c>
    </row>
    <row r="337" spans="1:23" s="101" customFormat="1" ht="12.75" x14ac:dyDescent="0.2">
      <c r="A337" s="101" t="str">
        <f t="shared" si="11"/>
        <v>L4525058</v>
      </c>
      <c r="B337" s="101">
        <v>4525058</v>
      </c>
      <c r="C337" s="101" t="s">
        <v>314</v>
      </c>
      <c r="D337" s="336">
        <v>105</v>
      </c>
      <c r="E337" s="336">
        <v>210</v>
      </c>
      <c r="I337" s="101" t="str">
        <f>IFERROR(VLOOKUP(B337,GlobalOnly,3,FALSE),C337 &amp;IF(G337="S24"," -NEW",""))</f>
        <v>Unlimited Endurance W DT Bibshort</v>
      </c>
      <c r="K337" s="101" t="s">
        <v>830</v>
      </c>
      <c r="L337" s="101" t="s">
        <v>794</v>
      </c>
      <c r="M337" s="101" t="str">
        <f t="shared" si="12"/>
        <v>L4525058204</v>
      </c>
      <c r="N337" s="101" t="s">
        <v>78</v>
      </c>
      <c r="O337" s="101">
        <v>4525058</v>
      </c>
      <c r="P337" s="101" t="s">
        <v>314</v>
      </c>
      <c r="Q337" s="337" t="s">
        <v>759</v>
      </c>
      <c r="R337" s="101" t="s">
        <v>734</v>
      </c>
      <c r="U337" s="101" t="s">
        <v>782</v>
      </c>
      <c r="V337" s="101" t="s">
        <v>734</v>
      </c>
      <c r="W337" s="101" t="str">
        <f>VLOOKUP(M337,'order form'!B:B,1,FALSE)</f>
        <v>L4525058204</v>
      </c>
    </row>
    <row r="338" spans="1:23" s="101" customFormat="1" ht="12.75" x14ac:dyDescent="0.2">
      <c r="A338" s="101" t="str">
        <f t="shared" si="11"/>
        <v>L4525059</v>
      </c>
      <c r="B338" s="101">
        <v>4525059</v>
      </c>
      <c r="C338" s="101" t="s">
        <v>315</v>
      </c>
      <c r="D338" s="336">
        <v>50</v>
      </c>
      <c r="E338" s="336">
        <v>100</v>
      </c>
      <c r="I338" s="101" t="str">
        <f>IFERROR(VLOOKUP(B338,GlobalOnly,3,FALSE),C338 &amp;IF(G338="S24"," -NEW",""))</f>
        <v>Unlimited Adventure Baggy W Short</v>
      </c>
      <c r="K338" s="101" t="s">
        <v>830</v>
      </c>
      <c r="L338" s="101" t="s">
        <v>794</v>
      </c>
      <c r="M338" s="101" t="str">
        <f t="shared" si="12"/>
        <v>L4525059010</v>
      </c>
      <c r="N338" s="101" t="s">
        <v>78</v>
      </c>
      <c r="O338" s="101">
        <v>4525059</v>
      </c>
      <c r="P338" s="101" t="s">
        <v>315</v>
      </c>
      <c r="Q338" s="337" t="s">
        <v>126</v>
      </c>
      <c r="R338" s="101" t="s">
        <v>27</v>
      </c>
      <c r="U338" s="101" t="s">
        <v>782</v>
      </c>
      <c r="V338" s="101" t="s">
        <v>27</v>
      </c>
      <c r="W338" s="101" t="str">
        <f>VLOOKUP(M338,'order form'!B:B,1,FALSE)</f>
        <v>L4525059010</v>
      </c>
    </row>
    <row r="339" spans="1:23" s="101" customFormat="1" ht="12.75" x14ac:dyDescent="0.2">
      <c r="A339" s="101" t="str">
        <f t="shared" si="11"/>
        <v>L4526000</v>
      </c>
      <c r="B339" s="101">
        <v>4526000</v>
      </c>
      <c r="C339" s="101" t="s">
        <v>621</v>
      </c>
      <c r="D339" s="336">
        <v>125</v>
      </c>
      <c r="E339" s="336">
        <v>250</v>
      </c>
      <c r="I339" s="101" t="str">
        <f>IFERROR(VLOOKUP(B339,GlobalOnly,3,FALSE),C339 &amp;IF(G339="S24"," -NEW",""))</f>
        <v>Free Aero Race S Kit Bibshort</v>
      </c>
      <c r="K339" s="101" t="s">
        <v>829</v>
      </c>
      <c r="L339" s="101" t="s">
        <v>88</v>
      </c>
      <c r="M339" s="101" t="str">
        <f t="shared" si="12"/>
        <v>L4526000010</v>
      </c>
      <c r="N339" s="101" t="s">
        <v>78</v>
      </c>
      <c r="O339" s="101">
        <v>4526000</v>
      </c>
      <c r="P339" s="101" t="s">
        <v>621</v>
      </c>
      <c r="Q339" s="337" t="s">
        <v>126</v>
      </c>
      <c r="R339" s="101" t="s">
        <v>68</v>
      </c>
      <c r="U339" s="101" t="s">
        <v>782</v>
      </c>
      <c r="V339" s="101" t="s">
        <v>68</v>
      </c>
      <c r="W339" s="101" t="str">
        <f>VLOOKUP(M339,'order form'!B:B,1,FALSE)</f>
        <v>L4526000010</v>
      </c>
    </row>
    <row r="340" spans="1:23" s="101" customFormat="1" ht="12.75" x14ac:dyDescent="0.2">
      <c r="A340" s="101" t="str">
        <f t="shared" si="11"/>
        <v>L4526000</v>
      </c>
      <c r="B340" s="101">
        <v>4526000</v>
      </c>
      <c r="C340" s="101" t="s">
        <v>621</v>
      </c>
      <c r="D340" s="336">
        <v>125</v>
      </c>
      <c r="E340" s="336">
        <v>250</v>
      </c>
      <c r="I340" s="101" t="str">
        <f>IFERROR(VLOOKUP(B340,GlobalOnly,3,FALSE),C340 &amp;IF(G340="S24"," -NEW",""))</f>
        <v>Free Aero Race S Kit Bibshort</v>
      </c>
      <c r="K340" s="101" t="s">
        <v>829</v>
      </c>
      <c r="L340" s="101" t="s">
        <v>88</v>
      </c>
      <c r="M340" s="101" t="str">
        <f t="shared" si="12"/>
        <v>L4526000458</v>
      </c>
      <c r="N340" s="101" t="s">
        <v>78</v>
      </c>
      <c r="O340" s="101">
        <v>4526000</v>
      </c>
      <c r="P340" s="101" t="s">
        <v>621</v>
      </c>
      <c r="Q340" s="337" t="s">
        <v>140</v>
      </c>
      <c r="R340" s="101" t="s">
        <v>735</v>
      </c>
      <c r="U340" s="101" t="s">
        <v>782</v>
      </c>
      <c r="V340" s="101" t="s">
        <v>735</v>
      </c>
      <c r="W340" s="101" t="str">
        <f>VLOOKUP(M340,'order form'!B:B,1,FALSE)</f>
        <v>L4526000458</v>
      </c>
    </row>
    <row r="341" spans="1:23" s="101" customFormat="1" ht="12.75" x14ac:dyDescent="0.2">
      <c r="A341" s="101" t="str">
        <f t="shared" si="11"/>
        <v>L4526000</v>
      </c>
      <c r="B341" s="101">
        <v>4526000</v>
      </c>
      <c r="C341" s="101" t="s">
        <v>621</v>
      </c>
      <c r="D341" s="336">
        <v>125</v>
      </c>
      <c r="E341" s="336">
        <v>250</v>
      </c>
      <c r="I341" s="101" t="str">
        <f>IFERROR(VLOOKUP(B341,GlobalOnly,3,FALSE),C341 &amp;IF(G341="S24"," -NEW",""))</f>
        <v>Free Aero Race S Kit Bibshort</v>
      </c>
      <c r="K341" s="101" t="s">
        <v>829</v>
      </c>
      <c r="L341" s="101" t="s">
        <v>88</v>
      </c>
      <c r="M341" s="101" t="str">
        <f t="shared" si="12"/>
        <v>L4526000655</v>
      </c>
      <c r="N341" s="101" t="s">
        <v>78</v>
      </c>
      <c r="O341" s="101">
        <v>4526000</v>
      </c>
      <c r="P341" s="101" t="s">
        <v>621</v>
      </c>
      <c r="Q341" s="337" t="s">
        <v>763</v>
      </c>
      <c r="R341" s="101" t="s">
        <v>736</v>
      </c>
      <c r="U341" s="101" t="s">
        <v>782</v>
      </c>
      <c r="V341" s="101" t="s">
        <v>736</v>
      </c>
      <c r="W341" s="101" t="str">
        <f>VLOOKUP(M341,'order form'!B:B,1,FALSE)</f>
        <v>L4526000655</v>
      </c>
    </row>
    <row r="342" spans="1:23" s="101" customFormat="1" ht="12.75" x14ac:dyDescent="0.2">
      <c r="A342" s="101" t="str">
        <f t="shared" si="11"/>
        <v>L4526001</v>
      </c>
      <c r="B342" s="101">
        <v>4526001</v>
      </c>
      <c r="C342" s="101" t="s">
        <v>622</v>
      </c>
      <c r="D342" s="336">
        <v>100</v>
      </c>
      <c r="E342" s="336">
        <v>200</v>
      </c>
      <c r="I342" s="101" t="str">
        <f>IFERROR(VLOOKUP(B342,GlobalOnly,3,FALSE),C342 &amp;IF(G342="S24"," -NEW",""))</f>
        <v>Espresso 2 Bibshort</v>
      </c>
      <c r="K342" s="101" t="s">
        <v>829</v>
      </c>
      <c r="L342" s="101" t="s">
        <v>88</v>
      </c>
      <c r="M342" s="101" t="str">
        <f t="shared" si="12"/>
        <v>L4526001010</v>
      </c>
      <c r="N342" s="101" t="s">
        <v>78</v>
      </c>
      <c r="O342" s="101">
        <v>4526001</v>
      </c>
      <c r="P342" s="101" t="s">
        <v>622</v>
      </c>
      <c r="Q342" s="337" t="s">
        <v>126</v>
      </c>
      <c r="R342" s="101" t="s">
        <v>1257</v>
      </c>
      <c r="U342" s="101" t="s">
        <v>782</v>
      </c>
      <c r="V342" s="101" t="s">
        <v>1259</v>
      </c>
      <c r="W342" s="101" t="str">
        <f>VLOOKUP(M342,'order form'!B:B,1,FALSE)</f>
        <v>L4526001010</v>
      </c>
    </row>
    <row r="343" spans="1:23" s="101" customFormat="1" ht="12.75" x14ac:dyDescent="0.2">
      <c r="A343" s="101" t="str">
        <f t="shared" si="11"/>
        <v>L4526001</v>
      </c>
      <c r="B343" s="101">
        <v>4526001</v>
      </c>
      <c r="C343" s="101" t="s">
        <v>622</v>
      </c>
      <c r="D343" s="336">
        <v>100</v>
      </c>
      <c r="E343" s="336">
        <v>200</v>
      </c>
      <c r="I343" s="101" t="str">
        <f>IFERROR(VLOOKUP(B343,GlobalOnly,3,FALSE),C343 &amp;IF(G343="S24"," -NEW",""))</f>
        <v>Espresso 2 Bibshort</v>
      </c>
      <c r="K343" s="101" t="s">
        <v>829</v>
      </c>
      <c r="L343" s="101" t="s">
        <v>88</v>
      </c>
      <c r="M343" s="101" t="str">
        <f t="shared" si="12"/>
        <v>L4526001021</v>
      </c>
      <c r="N343" s="101" t="s">
        <v>78</v>
      </c>
      <c r="O343" s="101">
        <v>4526001</v>
      </c>
      <c r="P343" s="101" t="s">
        <v>622</v>
      </c>
      <c r="Q343" s="337" t="s">
        <v>356</v>
      </c>
      <c r="R343" s="101" t="s">
        <v>342</v>
      </c>
      <c r="U343" s="101" t="s">
        <v>782</v>
      </c>
      <c r="V343" s="101" t="s">
        <v>1262</v>
      </c>
      <c r="W343" s="101" t="str">
        <f>VLOOKUP(M343,'order form'!B:B,1,FALSE)</f>
        <v>L4526001021</v>
      </c>
    </row>
    <row r="344" spans="1:23" s="101" customFormat="1" ht="12.75" x14ac:dyDescent="0.2">
      <c r="A344" s="101" t="str">
        <f t="shared" si="11"/>
        <v>L4526001</v>
      </c>
      <c r="B344" s="101">
        <v>4526001</v>
      </c>
      <c r="C344" s="101" t="s">
        <v>622</v>
      </c>
      <c r="D344" s="336">
        <v>100</v>
      </c>
      <c r="E344" s="336">
        <v>200</v>
      </c>
      <c r="I344" s="101" t="str">
        <f>IFERROR(VLOOKUP(B344,GlobalOnly,3,FALSE),C344 &amp;IF(G344="S24"," -NEW",""))</f>
        <v>Espresso 2 Bibshort</v>
      </c>
      <c r="K344" s="101" t="s">
        <v>829</v>
      </c>
      <c r="L344" s="101" t="s">
        <v>88</v>
      </c>
      <c r="M344" s="101" t="str">
        <f t="shared" si="12"/>
        <v>L4526001030</v>
      </c>
      <c r="N344" s="101" t="s">
        <v>78</v>
      </c>
      <c r="O344" s="101">
        <v>4526001</v>
      </c>
      <c r="P344" s="101" t="s">
        <v>622</v>
      </c>
      <c r="Q344" s="337" t="s">
        <v>122</v>
      </c>
      <c r="R344" s="101" t="s">
        <v>24</v>
      </c>
      <c r="U344" s="101" t="s">
        <v>782</v>
      </c>
      <c r="V344" s="101" t="s">
        <v>1261</v>
      </c>
      <c r="W344" s="101" t="str">
        <f>VLOOKUP(M344,'order form'!B:B,1,FALSE)</f>
        <v>L4526001030</v>
      </c>
    </row>
    <row r="345" spans="1:23" s="101" customFormat="1" ht="12.75" x14ac:dyDescent="0.2">
      <c r="A345" s="101" t="str">
        <f t="shared" si="11"/>
        <v>L4526001</v>
      </c>
      <c r="B345" s="101">
        <v>4526001</v>
      </c>
      <c r="C345" s="101" t="s">
        <v>622</v>
      </c>
      <c r="D345" s="336">
        <v>100</v>
      </c>
      <c r="E345" s="336">
        <v>200</v>
      </c>
      <c r="I345" s="101" t="str">
        <f>IFERROR(VLOOKUP(B345,GlobalOnly,3,FALSE),C345 &amp;IF(G345="S24"," -NEW",""))</f>
        <v>Espresso 2 Bibshort</v>
      </c>
      <c r="K345" s="101" t="s">
        <v>829</v>
      </c>
      <c r="L345" s="101" t="s">
        <v>88</v>
      </c>
      <c r="M345" s="101" t="str">
        <f t="shared" ref="M345:M403" si="13">N345&amp;O345&amp;Q345</f>
        <v>L4526001053</v>
      </c>
      <c r="N345" s="101" t="s">
        <v>78</v>
      </c>
      <c r="O345" s="101">
        <v>4526001</v>
      </c>
      <c r="P345" s="101" t="s">
        <v>622</v>
      </c>
      <c r="Q345" s="337" t="s">
        <v>134</v>
      </c>
      <c r="R345" s="101" t="s">
        <v>35</v>
      </c>
      <c r="U345" s="101" t="s">
        <v>782</v>
      </c>
      <c r="V345" s="101" t="s">
        <v>35</v>
      </c>
      <c r="W345" s="101" t="str">
        <f>VLOOKUP(M345,'order form'!B:B,1,FALSE)</f>
        <v>L4526001053</v>
      </c>
    </row>
    <row r="346" spans="1:23" s="101" customFormat="1" ht="12.75" x14ac:dyDescent="0.2">
      <c r="A346" s="101" t="str">
        <f t="shared" si="11"/>
        <v>L4526001</v>
      </c>
      <c r="B346" s="101">
        <v>4526001</v>
      </c>
      <c r="C346" s="101" t="s">
        <v>622</v>
      </c>
      <c r="D346" s="336">
        <v>100</v>
      </c>
      <c r="E346" s="336">
        <v>200</v>
      </c>
      <c r="I346" s="101" t="str">
        <f>IFERROR(VLOOKUP(B346,GlobalOnly,3,FALSE),C346 &amp;IF(G346="S24"," -NEW",""))</f>
        <v>Espresso 2 Bibshort</v>
      </c>
      <c r="K346" s="101" t="s">
        <v>829</v>
      </c>
      <c r="L346" s="101" t="s">
        <v>88</v>
      </c>
      <c r="M346" s="101" t="str">
        <f t="shared" si="13"/>
        <v>L4526001204</v>
      </c>
      <c r="N346" s="101" t="s">
        <v>78</v>
      </c>
      <c r="O346" s="101">
        <v>4526001</v>
      </c>
      <c r="P346" s="101" t="s">
        <v>622</v>
      </c>
      <c r="Q346" s="337" t="s">
        <v>759</v>
      </c>
      <c r="R346" s="101" t="s">
        <v>701</v>
      </c>
      <c r="U346" s="101" t="s">
        <v>782</v>
      </c>
      <c r="V346" s="101" t="s">
        <v>701</v>
      </c>
      <c r="W346" s="101" t="str">
        <f>VLOOKUP(M346,'order form'!B:B,1,FALSE)</f>
        <v>L4526001204</v>
      </c>
    </row>
    <row r="347" spans="1:23" s="101" customFormat="1" ht="12.75" x14ac:dyDescent="0.2">
      <c r="A347" s="101" t="str">
        <f t="shared" si="11"/>
        <v>L4526001</v>
      </c>
      <c r="B347" s="101">
        <v>4526001</v>
      </c>
      <c r="C347" s="101" t="s">
        <v>622</v>
      </c>
      <c r="D347" s="336">
        <v>100</v>
      </c>
      <c r="E347" s="336">
        <v>200</v>
      </c>
      <c r="I347" s="101" t="str">
        <f>IFERROR(VLOOKUP(B347,GlobalOnly,3,FALSE),C347 &amp;IF(G347="S24"," -NEW",""))</f>
        <v>Espresso 2 Bibshort</v>
      </c>
      <c r="K347" s="101" t="s">
        <v>829</v>
      </c>
      <c r="L347" s="101" t="s">
        <v>88</v>
      </c>
      <c r="M347" s="101" t="str">
        <f t="shared" si="13"/>
        <v>L4526001424</v>
      </c>
      <c r="N347" s="101" t="s">
        <v>78</v>
      </c>
      <c r="O347" s="101">
        <v>4526001</v>
      </c>
      <c r="P347" s="101" t="s">
        <v>622</v>
      </c>
      <c r="Q347" s="337" t="s">
        <v>119</v>
      </c>
      <c r="R347" s="101" t="s">
        <v>1258</v>
      </c>
      <c r="U347" s="101" t="s">
        <v>782</v>
      </c>
      <c r="V347" s="101" t="s">
        <v>1260</v>
      </c>
      <c r="W347" s="101" t="str">
        <f>VLOOKUP(M347,'order form'!B:B,1,FALSE)</f>
        <v>L4526001424</v>
      </c>
    </row>
    <row r="348" spans="1:23" s="101" customFormat="1" ht="12.75" x14ac:dyDescent="0.2">
      <c r="A348" s="101" t="str">
        <f t="shared" si="11"/>
        <v>L4526001</v>
      </c>
      <c r="B348" s="101">
        <v>4526001</v>
      </c>
      <c r="C348" s="101" t="s">
        <v>622</v>
      </c>
      <c r="D348" s="336">
        <v>100</v>
      </c>
      <c r="E348" s="336">
        <v>200</v>
      </c>
      <c r="I348" s="101" t="str">
        <f>IFERROR(VLOOKUP(B348,GlobalOnly,3,FALSE),C348 &amp;IF(G348="S24"," -NEW",""))</f>
        <v>Espresso 2 Bibshort</v>
      </c>
      <c r="K348" s="101" t="s">
        <v>829</v>
      </c>
      <c r="L348" s="101" t="s">
        <v>88</v>
      </c>
      <c r="M348" s="101" t="str">
        <f t="shared" si="13"/>
        <v>L4526001625</v>
      </c>
      <c r="N348" s="101" t="s">
        <v>78</v>
      </c>
      <c r="O348" s="101">
        <v>4526001</v>
      </c>
      <c r="P348" s="101" t="s">
        <v>622</v>
      </c>
      <c r="Q348" s="337" t="s">
        <v>132</v>
      </c>
      <c r="R348" s="101" t="s">
        <v>69</v>
      </c>
      <c r="U348" s="101" t="s">
        <v>782</v>
      </c>
      <c r="V348" s="101" t="s">
        <v>69</v>
      </c>
      <c r="W348" s="101" t="str">
        <f>VLOOKUP(M348,'order form'!B:B,1,FALSE)</f>
        <v>L4526001625</v>
      </c>
    </row>
    <row r="349" spans="1:23" s="101" customFormat="1" ht="12.75" x14ac:dyDescent="0.2">
      <c r="A349" s="101" t="str">
        <f t="shared" si="11"/>
        <v>L4526001</v>
      </c>
      <c r="B349" s="101">
        <v>4526001</v>
      </c>
      <c r="C349" s="101" t="s">
        <v>622</v>
      </c>
      <c r="D349" s="336">
        <v>100</v>
      </c>
      <c r="E349" s="336">
        <v>200</v>
      </c>
      <c r="I349" s="101" t="str">
        <f>IFERROR(VLOOKUP(B349,GlobalOnly,3,FALSE),C349 &amp;IF(G349="S24"," -NEW",""))</f>
        <v>Espresso 2 Bibshort</v>
      </c>
      <c r="K349" s="101" t="s">
        <v>829</v>
      </c>
      <c r="L349" s="101" t="s">
        <v>88</v>
      </c>
      <c r="M349" s="101" t="str">
        <f t="shared" si="13"/>
        <v>L4526001655</v>
      </c>
      <c r="N349" s="101" t="s">
        <v>78</v>
      </c>
      <c r="O349" s="101">
        <v>4526001</v>
      </c>
      <c r="P349" s="101" t="s">
        <v>622</v>
      </c>
      <c r="Q349" s="337" t="s">
        <v>763</v>
      </c>
      <c r="R349" s="101" t="s">
        <v>683</v>
      </c>
      <c r="U349" s="101" t="s">
        <v>782</v>
      </c>
      <c r="V349" s="101" t="s">
        <v>683</v>
      </c>
      <c r="W349" s="101" t="str">
        <f>VLOOKUP(M349,'order form'!B:B,1,FALSE)</f>
        <v>L4526001655</v>
      </c>
    </row>
    <row r="350" spans="1:23" s="101" customFormat="1" ht="12.75" x14ac:dyDescent="0.2">
      <c r="A350" s="101" t="str">
        <f t="shared" si="11"/>
        <v>L4526002</v>
      </c>
      <c r="B350" s="101">
        <v>4526002</v>
      </c>
      <c r="C350" s="101" t="s">
        <v>623</v>
      </c>
      <c r="D350" s="336">
        <v>90</v>
      </c>
      <c r="E350" s="336">
        <v>180</v>
      </c>
      <c r="I350" s="101" t="str">
        <f>IFERROR(VLOOKUP(B350,GlobalOnly,3,FALSE),C350 &amp;IF(G350="S24"," -NEW",""))</f>
        <v>Espresso 2 Short</v>
      </c>
      <c r="K350" s="101" t="s">
        <v>829</v>
      </c>
      <c r="L350" s="101" t="s">
        <v>88</v>
      </c>
      <c r="M350" s="101" t="str">
        <f t="shared" si="13"/>
        <v>L4526002010</v>
      </c>
      <c r="N350" s="101" t="s">
        <v>78</v>
      </c>
      <c r="O350" s="101">
        <v>4526002</v>
      </c>
      <c r="P350" s="101" t="s">
        <v>623</v>
      </c>
      <c r="Q350" s="337" t="s">
        <v>126</v>
      </c>
      <c r="R350" s="101" t="s">
        <v>27</v>
      </c>
      <c r="U350" s="101" t="s">
        <v>782</v>
      </c>
      <c r="V350" s="101" t="s">
        <v>27</v>
      </c>
      <c r="W350" s="101" t="str">
        <f>VLOOKUP(M350,'order form'!B:B,1,FALSE)</f>
        <v>L4526002010</v>
      </c>
    </row>
    <row r="351" spans="1:23" s="101" customFormat="1" ht="12.75" x14ac:dyDescent="0.2">
      <c r="A351" s="101" t="str">
        <f t="shared" si="11"/>
        <v>L4526003</v>
      </c>
      <c r="B351" s="101">
        <v>4526003</v>
      </c>
      <c r="C351" s="101" t="s">
        <v>624</v>
      </c>
      <c r="D351" s="336">
        <v>87.5</v>
      </c>
      <c r="E351" s="336">
        <v>175</v>
      </c>
      <c r="I351" s="101" t="str">
        <f>IFERROR(VLOOKUP(B351,GlobalOnly,3,FALSE),C351 &amp;IF(G351="S24"," -NEW",""))</f>
        <v>Endurance 4 Bibshort</v>
      </c>
      <c r="K351" s="101" t="s">
        <v>829</v>
      </c>
      <c r="L351" s="101" t="s">
        <v>88</v>
      </c>
      <c r="M351" s="101" t="str">
        <f t="shared" si="13"/>
        <v>L4526003010</v>
      </c>
      <c r="N351" s="101" t="s">
        <v>78</v>
      </c>
      <c r="O351" s="101">
        <v>4526003</v>
      </c>
      <c r="P351" s="101" t="s">
        <v>624</v>
      </c>
      <c r="Q351" s="337" t="s">
        <v>126</v>
      </c>
      <c r="R351" s="101" t="s">
        <v>27</v>
      </c>
      <c r="U351" s="101" t="s">
        <v>782</v>
      </c>
      <c r="V351" s="101" t="s">
        <v>1259</v>
      </c>
      <c r="W351" s="101" t="str">
        <f>VLOOKUP(M351,'order form'!B:B,1,FALSE)</f>
        <v>L4526003010</v>
      </c>
    </row>
    <row r="352" spans="1:23" s="101" customFormat="1" ht="12.75" x14ac:dyDescent="0.2">
      <c r="A352" s="101" t="str">
        <f t="shared" si="11"/>
        <v>L4526004</v>
      </c>
      <c r="B352" s="101">
        <v>4526004</v>
      </c>
      <c r="C352" s="101" t="s">
        <v>625</v>
      </c>
      <c r="D352" s="336">
        <v>77.5</v>
      </c>
      <c r="E352" s="336">
        <v>155</v>
      </c>
      <c r="I352" s="101" t="str">
        <f>IFERROR(VLOOKUP(B352,GlobalOnly,3,FALSE),C352 &amp;IF(G352="S24"," -NEW",""))</f>
        <v>Endurance 4 Short</v>
      </c>
      <c r="K352" s="101" t="s">
        <v>829</v>
      </c>
      <c r="L352" s="101" t="s">
        <v>88</v>
      </c>
      <c r="M352" s="101" t="str">
        <f t="shared" si="13"/>
        <v>L4526004010</v>
      </c>
      <c r="N352" s="101" t="s">
        <v>78</v>
      </c>
      <c r="O352" s="101">
        <v>4526004</v>
      </c>
      <c r="P352" s="101" t="s">
        <v>625</v>
      </c>
      <c r="Q352" s="337" t="s">
        <v>126</v>
      </c>
      <c r="R352" s="101" t="s">
        <v>27</v>
      </c>
      <c r="U352" s="101" t="s">
        <v>782</v>
      </c>
      <c r="V352" s="101" t="s">
        <v>27</v>
      </c>
      <c r="W352" s="101" t="str">
        <f>VLOOKUP(M352,'order form'!B:B,1,FALSE)</f>
        <v>L4526004010</v>
      </c>
    </row>
    <row r="353" spans="1:23" s="101" customFormat="1" ht="12.75" x14ac:dyDescent="0.2">
      <c r="A353" s="101" t="str">
        <f t="shared" si="11"/>
        <v>L4526005</v>
      </c>
      <c r="B353" s="101">
        <v>4526005</v>
      </c>
      <c r="C353" s="101" t="s">
        <v>304</v>
      </c>
      <c r="D353" s="336">
        <v>75</v>
      </c>
      <c r="E353" s="336">
        <v>150</v>
      </c>
      <c r="I353" s="101" t="str">
        <f>IFERROR(VLOOKUP(B353,GlobalOnly,3,FALSE),C353 &amp;IF(G353="S24"," -NEW",""))</f>
        <v>Competizione 2 Kit Bibshort</v>
      </c>
      <c r="K353" s="101" t="s">
        <v>829</v>
      </c>
      <c r="L353" s="101" t="s">
        <v>88</v>
      </c>
      <c r="M353" s="101" t="str">
        <f t="shared" si="13"/>
        <v>L4526005010</v>
      </c>
      <c r="N353" s="101" t="s">
        <v>78</v>
      </c>
      <c r="O353" s="101">
        <v>4526005</v>
      </c>
      <c r="P353" s="101" t="s">
        <v>304</v>
      </c>
      <c r="Q353" s="337" t="s">
        <v>126</v>
      </c>
      <c r="R353" s="101" t="s">
        <v>27</v>
      </c>
      <c r="U353" s="101" t="s">
        <v>782</v>
      </c>
      <c r="V353" s="101" t="s">
        <v>27</v>
      </c>
      <c r="W353" s="101" t="str">
        <f>VLOOKUP(M353,'order form'!B:B,1,FALSE)</f>
        <v>L4526005010</v>
      </c>
    </row>
    <row r="354" spans="1:23" s="101" customFormat="1" ht="12.75" x14ac:dyDescent="0.2">
      <c r="A354" s="101" t="str">
        <f t="shared" si="11"/>
        <v>L4526005</v>
      </c>
      <c r="B354" s="101">
        <v>4526005</v>
      </c>
      <c r="C354" s="101" t="s">
        <v>304</v>
      </c>
      <c r="D354" s="336">
        <v>75</v>
      </c>
      <c r="E354" s="336">
        <v>150</v>
      </c>
      <c r="I354" s="101" t="str">
        <f>IFERROR(VLOOKUP(B354,GlobalOnly,3,FALSE),C354 &amp;IF(G354="S24"," -NEW",""))</f>
        <v>Competizione 2 Kit Bibshort</v>
      </c>
      <c r="K354" s="101" t="s">
        <v>829</v>
      </c>
      <c r="L354" s="101" t="s">
        <v>88</v>
      </c>
      <c r="M354" s="101" t="str">
        <f t="shared" si="13"/>
        <v>L4526005294</v>
      </c>
      <c r="N354" s="101" t="s">
        <v>78</v>
      </c>
      <c r="O354" s="101">
        <v>4526005</v>
      </c>
      <c r="P354" s="101" t="s">
        <v>304</v>
      </c>
      <c r="Q354" s="337" t="s">
        <v>125</v>
      </c>
      <c r="R354" s="101" t="s">
        <v>26</v>
      </c>
      <c r="U354" s="101" t="s">
        <v>782</v>
      </c>
      <c r="V354" s="101" t="s">
        <v>26</v>
      </c>
      <c r="W354" s="101" t="str">
        <f>VLOOKUP(M354,'order form'!B:B,1,FALSE)</f>
        <v>L4526005294</v>
      </c>
    </row>
    <row r="355" spans="1:23" s="101" customFormat="1" ht="12.75" x14ac:dyDescent="0.2">
      <c r="A355" s="101" t="str">
        <f t="shared" si="11"/>
        <v>L4526005</v>
      </c>
      <c r="B355" s="101">
        <v>4526005</v>
      </c>
      <c r="C355" s="101" t="s">
        <v>304</v>
      </c>
      <c r="D355" s="336">
        <v>75</v>
      </c>
      <c r="E355" s="336">
        <v>150</v>
      </c>
      <c r="I355" s="101" t="str">
        <f>IFERROR(VLOOKUP(B355,GlobalOnly,3,FALSE),C355 &amp;IF(G355="S24"," -NEW",""))</f>
        <v>Competizione 2 Kit Bibshort</v>
      </c>
      <c r="K355" s="101" t="s">
        <v>829</v>
      </c>
      <c r="L355" s="101" t="s">
        <v>88</v>
      </c>
      <c r="M355" s="101" t="str">
        <f t="shared" si="13"/>
        <v>L4526005456</v>
      </c>
      <c r="N355" s="101" t="s">
        <v>78</v>
      </c>
      <c r="O355" s="101">
        <v>4526005</v>
      </c>
      <c r="P355" s="101" t="s">
        <v>304</v>
      </c>
      <c r="Q355" s="337" t="s">
        <v>124</v>
      </c>
      <c r="R355" s="101" t="s">
        <v>38</v>
      </c>
      <c r="U355" s="101" t="s">
        <v>782</v>
      </c>
      <c r="V355" s="101" t="s">
        <v>38</v>
      </c>
      <c r="W355" s="101" t="str">
        <f>VLOOKUP(M355,'order form'!B:B,1,FALSE)</f>
        <v>L4526005456</v>
      </c>
    </row>
    <row r="356" spans="1:23" s="101" customFormat="1" ht="12.75" x14ac:dyDescent="0.2">
      <c r="A356" s="101" t="str">
        <f t="shared" si="11"/>
        <v>L4526005</v>
      </c>
      <c r="B356" s="101">
        <v>4526005</v>
      </c>
      <c r="C356" s="101" t="s">
        <v>304</v>
      </c>
      <c r="D356" s="336">
        <v>75</v>
      </c>
      <c r="E356" s="336">
        <v>150</v>
      </c>
      <c r="I356" s="101" t="str">
        <f>IFERROR(VLOOKUP(B356,GlobalOnly,3,FALSE),C356 &amp;IF(G356="S24"," -NEW",""))</f>
        <v>Competizione 2 Kit Bibshort</v>
      </c>
      <c r="K356" s="101" t="s">
        <v>829</v>
      </c>
      <c r="L356" s="101" t="s">
        <v>88</v>
      </c>
      <c r="M356" s="101" t="str">
        <f t="shared" si="13"/>
        <v>L4526005513</v>
      </c>
      <c r="N356" s="101" t="s">
        <v>78</v>
      </c>
      <c r="O356" s="101">
        <v>4526005</v>
      </c>
      <c r="P356" s="101" t="s">
        <v>304</v>
      </c>
      <c r="Q356" s="337" t="s">
        <v>138</v>
      </c>
      <c r="R356" s="101" t="s">
        <v>80</v>
      </c>
      <c r="U356" s="101" t="s">
        <v>782</v>
      </c>
      <c r="V356" s="101" t="s">
        <v>80</v>
      </c>
      <c r="W356" s="101" t="str">
        <f>VLOOKUP(M356,'order form'!B:B,1,FALSE)</f>
        <v>L4526005513</v>
      </c>
    </row>
    <row r="357" spans="1:23" s="101" customFormat="1" ht="12.75" x14ac:dyDescent="0.2">
      <c r="A357" s="101" t="str">
        <f t="shared" si="11"/>
        <v>L4526027</v>
      </c>
      <c r="B357" s="101">
        <v>4526027</v>
      </c>
      <c r="C357" s="101" t="s">
        <v>626</v>
      </c>
      <c r="D357" s="336">
        <v>82.5</v>
      </c>
      <c r="E357" s="336">
        <v>165</v>
      </c>
      <c r="I357" s="101" t="str">
        <f>IFERROR(VLOOKUP(B357,GlobalOnly,3,FALSE),C357 &amp;IF(G357="S24"," -NEW",""))</f>
        <v>Unlimited 2 Cargo Bibshort</v>
      </c>
      <c r="K357" s="101" t="s">
        <v>829</v>
      </c>
      <c r="L357" s="101" t="s">
        <v>88</v>
      </c>
      <c r="M357" s="101" t="str">
        <f t="shared" si="13"/>
        <v>L4526027010</v>
      </c>
      <c r="N357" s="101" t="s">
        <v>78</v>
      </c>
      <c r="O357" s="101">
        <v>4526027</v>
      </c>
      <c r="P357" s="101" t="s">
        <v>626</v>
      </c>
      <c r="Q357" s="337" t="s">
        <v>126</v>
      </c>
      <c r="R357" s="101" t="s">
        <v>27</v>
      </c>
      <c r="U357" s="101" t="s">
        <v>782</v>
      </c>
      <c r="V357" s="101" t="s">
        <v>27</v>
      </c>
      <c r="W357" s="101" t="str">
        <f>VLOOKUP(M357,'order form'!B:B,1,FALSE)</f>
        <v>L4526027010</v>
      </c>
    </row>
    <row r="358" spans="1:23" s="101" customFormat="1" ht="12.75" x14ac:dyDescent="0.2">
      <c r="A358" s="101" t="str">
        <f t="shared" si="11"/>
        <v>L4526027</v>
      </c>
      <c r="B358" s="101">
        <v>4526027</v>
      </c>
      <c r="C358" s="101" t="s">
        <v>626</v>
      </c>
      <c r="D358" s="336">
        <v>82.5</v>
      </c>
      <c r="E358" s="336">
        <v>165</v>
      </c>
      <c r="I358" s="101" t="str">
        <f>IFERROR(VLOOKUP(B358,GlobalOnly,3,FALSE),C358 &amp;IF(G358="S24"," -NEW",""))</f>
        <v>Unlimited 2 Cargo Bibshort</v>
      </c>
      <c r="K358" s="101" t="s">
        <v>829</v>
      </c>
      <c r="L358" s="101" t="s">
        <v>88</v>
      </c>
      <c r="M358" s="101" t="str">
        <f t="shared" si="13"/>
        <v>L4526027021</v>
      </c>
      <c r="N358" s="101" t="s">
        <v>78</v>
      </c>
      <c r="O358" s="101">
        <v>4526027</v>
      </c>
      <c r="P358" s="101" t="s">
        <v>626</v>
      </c>
      <c r="Q358" s="337" t="s">
        <v>356</v>
      </c>
      <c r="R358" s="101" t="s">
        <v>342</v>
      </c>
      <c r="U358" s="101" t="s">
        <v>782</v>
      </c>
      <c r="V358" s="101" t="s">
        <v>342</v>
      </c>
      <c r="W358" s="101" t="str">
        <f>VLOOKUP(M358,'order form'!B:B,1,FALSE)</f>
        <v>L4526027021</v>
      </c>
    </row>
    <row r="359" spans="1:23" s="101" customFormat="1" ht="12.75" x14ac:dyDescent="0.2">
      <c r="A359" s="101" t="str">
        <f t="shared" si="11"/>
        <v>L4526051</v>
      </c>
      <c r="B359" s="101">
        <v>4526051</v>
      </c>
      <c r="C359" s="101" t="s">
        <v>627</v>
      </c>
      <c r="D359" s="336">
        <v>100</v>
      </c>
      <c r="E359" s="336">
        <v>200</v>
      </c>
      <c r="I359" s="101" t="str">
        <f>IFERROR(VLOOKUP(B359,GlobalOnly,3,FALSE),C359 &amp;IF(G359="S24"," -NEW",""))</f>
        <v>Espresso 2 W DT Bibshort</v>
      </c>
      <c r="K359" s="101" t="s">
        <v>831</v>
      </c>
      <c r="L359" s="101" t="s">
        <v>794</v>
      </c>
      <c r="M359" s="101" t="str">
        <f t="shared" si="13"/>
        <v>L4526051010</v>
      </c>
      <c r="N359" s="101" t="s">
        <v>78</v>
      </c>
      <c r="O359" s="101">
        <v>4526051</v>
      </c>
      <c r="P359" s="101" t="s">
        <v>627</v>
      </c>
      <c r="Q359" s="337" t="s">
        <v>126</v>
      </c>
      <c r="R359" s="101" t="s">
        <v>27</v>
      </c>
      <c r="U359" s="101" t="s">
        <v>782</v>
      </c>
      <c r="V359" s="101" t="s">
        <v>1259</v>
      </c>
      <c r="W359" s="101" t="str">
        <f>VLOOKUP(M359,'order form'!B:B,1,FALSE)</f>
        <v>L4526051010</v>
      </c>
    </row>
    <row r="360" spans="1:23" s="101" customFormat="1" ht="12.75" x14ac:dyDescent="0.2">
      <c r="A360" s="101" t="str">
        <f t="shared" si="11"/>
        <v>L4526051</v>
      </c>
      <c r="B360" s="101">
        <v>4526051</v>
      </c>
      <c r="C360" s="101" t="s">
        <v>627</v>
      </c>
      <c r="D360" s="336">
        <v>100</v>
      </c>
      <c r="E360" s="336">
        <v>200</v>
      </c>
      <c r="I360" s="101" t="str">
        <f>IFERROR(VLOOKUP(B360,GlobalOnly,3,FALSE),C360 &amp;IF(G360="S24"," -NEW",""))</f>
        <v>Espresso 2 W DT Bibshort</v>
      </c>
      <c r="K360" s="101" t="s">
        <v>831</v>
      </c>
      <c r="L360" s="101" t="s">
        <v>794</v>
      </c>
      <c r="M360" s="101" t="str">
        <f t="shared" si="13"/>
        <v>L4526051294</v>
      </c>
      <c r="N360" s="101" t="s">
        <v>78</v>
      </c>
      <c r="O360" s="101">
        <v>4526051</v>
      </c>
      <c r="P360" s="101" t="s">
        <v>627</v>
      </c>
      <c r="Q360" s="337" t="s">
        <v>125</v>
      </c>
      <c r="R360" s="101" t="s">
        <v>26</v>
      </c>
      <c r="U360" s="101" t="s">
        <v>782</v>
      </c>
      <c r="V360" s="101" t="s">
        <v>26</v>
      </c>
      <c r="W360" s="101" t="str">
        <f>VLOOKUP(M360,'order form'!B:B,1,FALSE)</f>
        <v>L4526051294</v>
      </c>
    </row>
    <row r="361" spans="1:23" s="101" customFormat="1" ht="12.75" x14ac:dyDescent="0.2">
      <c r="A361" s="101" t="str">
        <f t="shared" si="11"/>
        <v>L4526051</v>
      </c>
      <c r="B361" s="101">
        <v>4526051</v>
      </c>
      <c r="C361" s="101" t="s">
        <v>627</v>
      </c>
      <c r="D361" s="336">
        <v>100</v>
      </c>
      <c r="E361" s="336">
        <v>200</v>
      </c>
      <c r="I361" s="101" t="str">
        <f>IFERROR(VLOOKUP(B361,GlobalOnly,3,FALSE),C361 &amp;IF(G361="S24"," -NEW",""))</f>
        <v>Espresso 2 W DT Bibshort</v>
      </c>
      <c r="K361" s="101" t="s">
        <v>831</v>
      </c>
      <c r="L361" s="101" t="s">
        <v>794</v>
      </c>
      <c r="M361" s="101" t="str">
        <f t="shared" si="13"/>
        <v>L4526051424</v>
      </c>
      <c r="N361" s="101" t="s">
        <v>78</v>
      </c>
      <c r="O361" s="101">
        <v>4526051</v>
      </c>
      <c r="P361" s="101" t="s">
        <v>627</v>
      </c>
      <c r="Q361" s="337" t="s">
        <v>119</v>
      </c>
      <c r="R361" s="101" t="s">
        <v>21</v>
      </c>
      <c r="U361" s="101" t="s">
        <v>782</v>
      </c>
      <c r="V361" s="101" t="s">
        <v>21</v>
      </c>
      <c r="W361" s="101" t="str">
        <f>VLOOKUP(M361,'order form'!B:B,1,FALSE)</f>
        <v>L4526051424</v>
      </c>
    </row>
    <row r="362" spans="1:23" s="101" customFormat="1" ht="12.75" x14ac:dyDescent="0.2">
      <c r="A362" s="101" t="str">
        <f t="shared" si="11"/>
        <v>L4526051</v>
      </c>
      <c r="B362" s="101">
        <v>4526051</v>
      </c>
      <c r="C362" s="101" t="s">
        <v>627</v>
      </c>
      <c r="D362" s="336">
        <v>100</v>
      </c>
      <c r="E362" s="336">
        <v>200</v>
      </c>
      <c r="I362" s="101" t="str">
        <f>IFERROR(VLOOKUP(B362,GlobalOnly,3,FALSE),C362 &amp;IF(G362="S24"," -NEW",""))</f>
        <v>Espresso 2 W DT Bibshort</v>
      </c>
      <c r="K362" s="101" t="s">
        <v>831</v>
      </c>
      <c r="L362" s="101" t="s">
        <v>794</v>
      </c>
      <c r="M362" s="101" t="str">
        <f t="shared" si="13"/>
        <v>L4526051501</v>
      </c>
      <c r="N362" s="101" t="s">
        <v>78</v>
      </c>
      <c r="O362" s="101">
        <v>4526051</v>
      </c>
      <c r="P362" s="101" t="s">
        <v>627</v>
      </c>
      <c r="Q362" s="337" t="s">
        <v>760</v>
      </c>
      <c r="R362" s="101" t="s">
        <v>689</v>
      </c>
      <c r="U362" s="101" t="s">
        <v>782</v>
      </c>
      <c r="V362" s="101" t="s">
        <v>689</v>
      </c>
      <c r="W362" s="101" t="str">
        <f>VLOOKUP(M362,'order form'!B:B,1,FALSE)</f>
        <v>L4526051501</v>
      </c>
    </row>
    <row r="363" spans="1:23" s="101" customFormat="1" ht="12.75" x14ac:dyDescent="0.2">
      <c r="A363" s="101" t="str">
        <f t="shared" si="11"/>
        <v>L4526051</v>
      </c>
      <c r="B363" s="101">
        <v>4526051</v>
      </c>
      <c r="C363" s="101" t="s">
        <v>627</v>
      </c>
      <c r="D363" s="336">
        <v>100</v>
      </c>
      <c r="E363" s="336">
        <v>200</v>
      </c>
      <c r="I363" s="101" t="str">
        <f>IFERROR(VLOOKUP(B363,GlobalOnly,3,FALSE),C363 &amp;IF(G363="S24"," -NEW",""))</f>
        <v>Espresso 2 W DT Bibshort</v>
      </c>
      <c r="K363" s="101" t="s">
        <v>831</v>
      </c>
      <c r="L363" s="101" t="s">
        <v>794</v>
      </c>
      <c r="M363" s="101" t="str">
        <f t="shared" si="13"/>
        <v>L4526051625</v>
      </c>
      <c r="N363" s="101" t="s">
        <v>78</v>
      </c>
      <c r="O363" s="101">
        <v>4526051</v>
      </c>
      <c r="P363" s="101" t="s">
        <v>627</v>
      </c>
      <c r="Q363" s="337" t="s">
        <v>132</v>
      </c>
      <c r="R363" s="101" t="s">
        <v>69</v>
      </c>
      <c r="U363" s="101" t="s">
        <v>782</v>
      </c>
      <c r="V363" s="101" t="s">
        <v>69</v>
      </c>
      <c r="W363" s="101" t="str">
        <f>VLOOKUP(M363,'order form'!B:B,1,FALSE)</f>
        <v>L4526051625</v>
      </c>
    </row>
    <row r="364" spans="1:23" s="101" customFormat="1" ht="12.75" x14ac:dyDescent="0.2">
      <c r="A364" s="101" t="str">
        <f t="shared" si="11"/>
        <v>L4526051</v>
      </c>
      <c r="B364" s="101">
        <v>4526051</v>
      </c>
      <c r="C364" s="101" t="s">
        <v>627</v>
      </c>
      <c r="D364" s="336">
        <v>100</v>
      </c>
      <c r="E364" s="336">
        <v>200</v>
      </c>
      <c r="I364" s="101" t="str">
        <f>IFERROR(VLOOKUP(B364,GlobalOnly,3,FALSE),C364 &amp;IF(G364="S24"," -NEW",""))</f>
        <v>Espresso 2 W DT Bibshort</v>
      </c>
      <c r="K364" s="101" t="s">
        <v>831</v>
      </c>
      <c r="L364" s="101" t="s">
        <v>794</v>
      </c>
      <c r="M364" s="101" t="str">
        <f t="shared" si="13"/>
        <v>L4526051655</v>
      </c>
      <c r="N364" s="101" t="s">
        <v>78</v>
      </c>
      <c r="O364" s="101">
        <v>4526051</v>
      </c>
      <c r="P364" s="101" t="s">
        <v>627</v>
      </c>
      <c r="Q364" s="337" t="s">
        <v>763</v>
      </c>
      <c r="R364" s="101" t="s">
        <v>683</v>
      </c>
      <c r="U364" s="101" t="s">
        <v>782</v>
      </c>
      <c r="V364" s="101" t="s">
        <v>683</v>
      </c>
      <c r="W364" s="101" t="str">
        <f>VLOOKUP(M364,'order form'!B:B,1,FALSE)</f>
        <v>L4526051655</v>
      </c>
    </row>
    <row r="365" spans="1:23" s="101" customFormat="1" ht="12.75" x14ac:dyDescent="0.2">
      <c r="A365" s="101" t="str">
        <f t="shared" ref="A365:A423" si="14">N365&amp;O365</f>
        <v>L4526063</v>
      </c>
      <c r="B365" s="101">
        <v>4526063</v>
      </c>
      <c r="C365" s="101" t="s">
        <v>628</v>
      </c>
      <c r="D365" s="336">
        <v>80</v>
      </c>
      <c r="E365" s="336">
        <v>160</v>
      </c>
      <c r="I365" s="101" t="str">
        <f>IFERROR(VLOOKUP(B365,GlobalOnly,3,FALSE),C365 &amp;IF(G365="S24"," -NEW",""))</f>
        <v>Comfort Travel Short</v>
      </c>
      <c r="K365" s="101" t="s">
        <v>830</v>
      </c>
      <c r="L365" s="101" t="s">
        <v>794</v>
      </c>
      <c r="M365" s="101" t="str">
        <f t="shared" si="13"/>
        <v>L4526063010</v>
      </c>
      <c r="N365" s="101" t="s">
        <v>78</v>
      </c>
      <c r="O365" s="101">
        <v>4526063</v>
      </c>
      <c r="P365" s="101" t="s">
        <v>628</v>
      </c>
      <c r="Q365" s="337" t="s">
        <v>126</v>
      </c>
      <c r="R365" s="101" t="s">
        <v>27</v>
      </c>
      <c r="U365" s="101" t="s">
        <v>782</v>
      </c>
      <c r="V365" s="101" t="s">
        <v>27</v>
      </c>
      <c r="W365" s="101" t="str">
        <f>VLOOKUP(M365,'order form'!B:B,1,FALSE)</f>
        <v>L4526063010</v>
      </c>
    </row>
    <row r="366" spans="1:23" s="101" customFormat="1" ht="12.75" x14ac:dyDescent="0.2">
      <c r="A366" s="101" t="str">
        <f t="shared" si="14"/>
        <v>L4526063</v>
      </c>
      <c r="B366" s="101">
        <v>4526063</v>
      </c>
      <c r="C366" s="101" t="s">
        <v>628</v>
      </c>
      <c r="D366" s="336">
        <v>80</v>
      </c>
      <c r="E366" s="336">
        <v>160</v>
      </c>
      <c r="I366" s="101" t="str">
        <f>IFERROR(VLOOKUP(B366,GlobalOnly,3,FALSE),C366 &amp;IF(G366="S24"," -NEW",""))</f>
        <v>Comfort Travel Short</v>
      </c>
      <c r="K366" s="101" t="s">
        <v>830</v>
      </c>
      <c r="L366" s="101" t="s">
        <v>794</v>
      </c>
      <c r="M366" s="101" t="str">
        <f t="shared" si="13"/>
        <v>L4526063204</v>
      </c>
      <c r="N366" s="101" t="s">
        <v>78</v>
      </c>
      <c r="O366" s="101">
        <v>4526063</v>
      </c>
      <c r="P366" s="101" t="s">
        <v>628</v>
      </c>
      <c r="Q366" s="337" t="s">
        <v>759</v>
      </c>
      <c r="R366" s="101" t="s">
        <v>701</v>
      </c>
      <c r="U366" s="101" t="s">
        <v>782</v>
      </c>
      <c r="V366" s="101" t="s">
        <v>701</v>
      </c>
      <c r="W366" s="101" t="str">
        <f>VLOOKUP(M366,'order form'!B:B,1,FALSE)</f>
        <v>L4526063204</v>
      </c>
    </row>
    <row r="367" spans="1:23" s="101" customFormat="1" ht="12.75" x14ac:dyDescent="0.2">
      <c r="A367" s="101" t="str">
        <f t="shared" si="14"/>
        <v>L4526063</v>
      </c>
      <c r="B367" s="101">
        <v>4526063</v>
      </c>
      <c r="C367" s="101" t="s">
        <v>628</v>
      </c>
      <c r="D367" s="336">
        <v>80</v>
      </c>
      <c r="E367" s="336">
        <v>160</v>
      </c>
      <c r="I367" s="101" t="str">
        <f>IFERROR(VLOOKUP(B367,GlobalOnly,3,FALSE),C367 &amp;IF(G367="S24"," -NEW",""))</f>
        <v>Comfort Travel Short</v>
      </c>
      <c r="K367" s="101" t="s">
        <v>830</v>
      </c>
      <c r="L367" s="101" t="s">
        <v>794</v>
      </c>
      <c r="M367" s="101" t="str">
        <f t="shared" si="13"/>
        <v>L4526063625</v>
      </c>
      <c r="N367" s="101" t="s">
        <v>78</v>
      </c>
      <c r="O367" s="101">
        <v>4526063</v>
      </c>
      <c r="P367" s="101" t="s">
        <v>628</v>
      </c>
      <c r="Q367" s="337" t="s">
        <v>132</v>
      </c>
      <c r="R367" s="101" t="s">
        <v>69</v>
      </c>
      <c r="U367" s="101" t="s">
        <v>782</v>
      </c>
      <c r="V367" s="101" t="s">
        <v>69</v>
      </c>
      <c r="W367" s="101" t="str">
        <f>VLOOKUP(M367,'order form'!B:B,1,FALSE)</f>
        <v>L4526063625</v>
      </c>
    </row>
    <row r="368" spans="1:23" s="101" customFormat="1" ht="12.75" x14ac:dyDescent="0.2">
      <c r="A368" s="101" t="str">
        <f t="shared" si="14"/>
        <v>L4526064</v>
      </c>
      <c r="B368" s="101">
        <v>4526064</v>
      </c>
      <c r="C368" s="101" t="s">
        <v>629</v>
      </c>
      <c r="D368" s="336">
        <v>105</v>
      </c>
      <c r="E368" s="336">
        <v>210</v>
      </c>
      <c r="I368" s="101" t="str">
        <f>IFERROR(VLOOKUP(B368,GlobalOnly,3,FALSE),C368 &amp;IF(G368="S24"," -NEW",""))</f>
        <v>Movement Travel Short</v>
      </c>
      <c r="K368" s="101" t="s">
        <v>830</v>
      </c>
      <c r="L368" s="101" t="s">
        <v>794</v>
      </c>
      <c r="M368" s="101" t="str">
        <f t="shared" si="13"/>
        <v>L4526064010</v>
      </c>
      <c r="N368" s="101" t="s">
        <v>78</v>
      </c>
      <c r="O368" s="101">
        <v>4526064</v>
      </c>
      <c r="P368" s="101" t="s">
        <v>629</v>
      </c>
      <c r="Q368" s="337" t="s">
        <v>126</v>
      </c>
      <c r="R368" s="101" t="s">
        <v>27</v>
      </c>
      <c r="U368" s="101" t="s">
        <v>782</v>
      </c>
      <c r="V368" s="101" t="s">
        <v>27</v>
      </c>
      <c r="W368" s="101" t="str">
        <f>VLOOKUP(M368,'order form'!B:B,1,FALSE)</f>
        <v>L4526064010</v>
      </c>
    </row>
    <row r="369" spans="1:23" s="101" customFormat="1" ht="12.75" x14ac:dyDescent="0.2">
      <c r="A369" s="101" t="str">
        <f t="shared" si="14"/>
        <v>L4526064</v>
      </c>
      <c r="B369" s="101">
        <v>4526064</v>
      </c>
      <c r="C369" s="101" t="s">
        <v>629</v>
      </c>
      <c r="D369" s="336">
        <v>105</v>
      </c>
      <c r="E369" s="336">
        <v>210</v>
      </c>
      <c r="I369" s="101" t="str">
        <f>IFERROR(VLOOKUP(B369,GlobalOnly,3,FALSE),C369 &amp;IF(G369="S24"," -NEW",""))</f>
        <v>Movement Travel Short</v>
      </c>
      <c r="K369" s="101" t="s">
        <v>830</v>
      </c>
      <c r="L369" s="101" t="s">
        <v>794</v>
      </c>
      <c r="M369" s="101" t="str">
        <f t="shared" si="13"/>
        <v>L4526064053</v>
      </c>
      <c r="N369" s="101" t="s">
        <v>78</v>
      </c>
      <c r="O369" s="101">
        <v>4526064</v>
      </c>
      <c r="P369" s="101" t="s">
        <v>629</v>
      </c>
      <c r="Q369" s="337" t="s">
        <v>134</v>
      </c>
      <c r="R369" s="101" t="s">
        <v>35</v>
      </c>
      <c r="U369" s="101" t="s">
        <v>782</v>
      </c>
      <c r="V369" s="101" t="s">
        <v>35</v>
      </c>
      <c r="W369" s="101" t="str">
        <f>VLOOKUP(M369,'order form'!B:B,1,FALSE)</f>
        <v>L4526064053</v>
      </c>
    </row>
    <row r="370" spans="1:23" s="101" customFormat="1" ht="12.75" x14ac:dyDescent="0.2">
      <c r="A370" s="101" t="str">
        <f t="shared" si="14"/>
        <v>L4526064</v>
      </c>
      <c r="B370" s="101">
        <v>4526064</v>
      </c>
      <c r="C370" s="101" t="s">
        <v>629</v>
      </c>
      <c r="D370" s="336">
        <v>105</v>
      </c>
      <c r="E370" s="336">
        <v>210</v>
      </c>
      <c r="I370" s="101" t="str">
        <f>IFERROR(VLOOKUP(B370,GlobalOnly,3,FALSE),C370 &amp;IF(G370="S24"," -NEW",""))</f>
        <v>Movement Travel Short</v>
      </c>
      <c r="K370" s="101" t="s">
        <v>830</v>
      </c>
      <c r="L370" s="101" t="s">
        <v>794</v>
      </c>
      <c r="M370" s="101" t="str">
        <f t="shared" si="13"/>
        <v>L4526064625</v>
      </c>
      <c r="N370" s="101" t="s">
        <v>78</v>
      </c>
      <c r="O370" s="101">
        <v>4526064</v>
      </c>
      <c r="P370" s="101" t="s">
        <v>629</v>
      </c>
      <c r="Q370" s="337" t="s">
        <v>132</v>
      </c>
      <c r="R370" s="101" t="s">
        <v>69</v>
      </c>
      <c r="U370" s="101" t="s">
        <v>782</v>
      </c>
      <c r="V370" s="101" t="s">
        <v>69</v>
      </c>
      <c r="W370" s="101" t="str">
        <f>VLOOKUP(M370,'order form'!B:B,1,FALSE)</f>
        <v>L4526064625</v>
      </c>
    </row>
    <row r="371" spans="1:23" s="101" customFormat="1" ht="12.75" x14ac:dyDescent="0.2">
      <c r="A371" s="101" t="str">
        <f t="shared" si="14"/>
        <v>L4526112</v>
      </c>
      <c r="B371" s="101">
        <v>4526112</v>
      </c>
      <c r="C371" s="101" t="s">
        <v>630</v>
      </c>
      <c r="D371" s="336">
        <v>90</v>
      </c>
      <c r="E371" s="336">
        <v>180</v>
      </c>
      <c r="I371" s="101" t="str">
        <f>IFERROR(VLOOKUP(B371,GlobalOnly,3,FALSE),C371 &amp;IF(G371="S24"," -NEW",""))</f>
        <v>Espresso 2 W Short</v>
      </c>
      <c r="K371" s="101" t="s">
        <v>831</v>
      </c>
      <c r="L371" s="101" t="s">
        <v>794</v>
      </c>
      <c r="M371" s="101" t="str">
        <f t="shared" si="13"/>
        <v>L4526112010</v>
      </c>
      <c r="N371" s="101" t="s">
        <v>78</v>
      </c>
      <c r="O371" s="101">
        <v>4526112</v>
      </c>
      <c r="P371" s="101" t="s">
        <v>630</v>
      </c>
      <c r="Q371" s="337" t="s">
        <v>126</v>
      </c>
      <c r="R371" s="101" t="s">
        <v>27</v>
      </c>
      <c r="U371" s="101" t="s">
        <v>782</v>
      </c>
      <c r="V371" s="101" t="s">
        <v>27</v>
      </c>
      <c r="W371" s="101" t="str">
        <f>VLOOKUP(M371,'order form'!B:B,1,FALSE)</f>
        <v>L4526112010</v>
      </c>
    </row>
    <row r="372" spans="1:23" s="101" customFormat="1" ht="12.75" x14ac:dyDescent="0.2">
      <c r="A372" s="101" t="str">
        <f t="shared" si="14"/>
        <v>L4526112</v>
      </c>
      <c r="B372" s="101">
        <v>4526112</v>
      </c>
      <c r="C372" s="101" t="s">
        <v>630</v>
      </c>
      <c r="D372" s="336">
        <v>90</v>
      </c>
      <c r="E372" s="336">
        <v>180</v>
      </c>
      <c r="I372" s="101" t="str">
        <f>IFERROR(VLOOKUP(B372,GlobalOnly,3,FALSE),C372 &amp;IF(G372="S24"," -NEW",""))</f>
        <v>Espresso 2 W Short</v>
      </c>
      <c r="K372" s="101" t="s">
        <v>831</v>
      </c>
      <c r="L372" s="101" t="s">
        <v>794</v>
      </c>
      <c r="M372" s="101" t="str">
        <f t="shared" si="13"/>
        <v>L4526112294</v>
      </c>
      <c r="N372" s="101" t="s">
        <v>78</v>
      </c>
      <c r="O372" s="101">
        <v>4526112</v>
      </c>
      <c r="P372" s="101" t="s">
        <v>630</v>
      </c>
      <c r="Q372" s="337" t="s">
        <v>125</v>
      </c>
      <c r="R372" s="101" t="s">
        <v>26</v>
      </c>
      <c r="U372" s="101" t="s">
        <v>782</v>
      </c>
      <c r="V372" s="101" t="s">
        <v>26</v>
      </c>
      <c r="W372" s="101" t="str">
        <f>VLOOKUP(M372,'order form'!B:B,1,FALSE)</f>
        <v>L4526112294</v>
      </c>
    </row>
    <row r="373" spans="1:23" s="101" customFormat="1" ht="12.75" x14ac:dyDescent="0.2">
      <c r="A373" s="101" t="str">
        <f t="shared" si="14"/>
        <v>L4526112</v>
      </c>
      <c r="B373" s="101">
        <v>4526112</v>
      </c>
      <c r="C373" s="101" t="s">
        <v>630</v>
      </c>
      <c r="D373" s="336">
        <v>90</v>
      </c>
      <c r="E373" s="336">
        <v>180</v>
      </c>
      <c r="I373" s="101" t="str">
        <f>IFERROR(VLOOKUP(B373,GlobalOnly,3,FALSE),C373 &amp;IF(G373="S24"," -NEW",""))</f>
        <v>Espresso 2 W Short</v>
      </c>
      <c r="K373" s="101" t="s">
        <v>831</v>
      </c>
      <c r="L373" s="101" t="s">
        <v>794</v>
      </c>
      <c r="M373" s="101" t="str">
        <f t="shared" si="13"/>
        <v>L4526112424</v>
      </c>
      <c r="N373" s="101" t="s">
        <v>78</v>
      </c>
      <c r="O373" s="101">
        <v>4526112</v>
      </c>
      <c r="P373" s="101" t="s">
        <v>630</v>
      </c>
      <c r="Q373" s="337" t="s">
        <v>119</v>
      </c>
      <c r="R373" s="101" t="s">
        <v>21</v>
      </c>
      <c r="U373" s="101" t="s">
        <v>782</v>
      </c>
      <c r="V373" s="101" t="s">
        <v>21</v>
      </c>
      <c r="W373" s="101" t="str">
        <f>VLOOKUP(M373,'order form'!B:B,1,FALSE)</f>
        <v>L4526112424</v>
      </c>
    </row>
    <row r="374" spans="1:23" s="101" customFormat="1" ht="12.75" x14ac:dyDescent="0.2">
      <c r="A374" s="101" t="str">
        <f t="shared" si="14"/>
        <v>L4526112</v>
      </c>
      <c r="B374" s="101">
        <v>4526112</v>
      </c>
      <c r="C374" s="101" t="s">
        <v>630</v>
      </c>
      <c r="D374" s="336">
        <v>90</v>
      </c>
      <c r="E374" s="336">
        <v>180</v>
      </c>
      <c r="I374" s="101" t="str">
        <f>IFERROR(VLOOKUP(B374,GlobalOnly,3,FALSE),C374 &amp;IF(G374="S24"," -NEW",""))</f>
        <v>Espresso 2 W Short</v>
      </c>
      <c r="K374" s="101" t="s">
        <v>831</v>
      </c>
      <c r="L374" s="101" t="s">
        <v>794</v>
      </c>
      <c r="M374" s="101" t="str">
        <f t="shared" si="13"/>
        <v>L4526112501</v>
      </c>
      <c r="N374" s="101" t="s">
        <v>78</v>
      </c>
      <c r="O374" s="101">
        <v>4526112</v>
      </c>
      <c r="P374" s="101" t="s">
        <v>630</v>
      </c>
      <c r="Q374" s="337" t="s">
        <v>760</v>
      </c>
      <c r="R374" s="101" t="s">
        <v>689</v>
      </c>
      <c r="U374" s="101" t="s">
        <v>782</v>
      </c>
      <c r="V374" s="101" t="s">
        <v>689</v>
      </c>
      <c r="W374" s="101" t="str">
        <f>VLOOKUP(M374,'order form'!B:B,1,FALSE)</f>
        <v>L4526112501</v>
      </c>
    </row>
    <row r="375" spans="1:23" s="101" customFormat="1" ht="12.75" x14ac:dyDescent="0.2">
      <c r="A375" s="101" t="str">
        <f t="shared" si="14"/>
        <v>L4526112</v>
      </c>
      <c r="B375" s="101">
        <v>4526112</v>
      </c>
      <c r="C375" s="101" t="s">
        <v>630</v>
      </c>
      <c r="D375" s="336">
        <v>90</v>
      </c>
      <c r="E375" s="336">
        <v>180</v>
      </c>
      <c r="I375" s="101" t="str">
        <f>IFERROR(VLOOKUP(B375,GlobalOnly,3,FALSE),C375 &amp;IF(G375="S24"," -NEW",""))</f>
        <v>Espresso 2 W Short</v>
      </c>
      <c r="K375" s="101" t="s">
        <v>831</v>
      </c>
      <c r="L375" s="101" t="s">
        <v>794</v>
      </c>
      <c r="M375" s="101" t="str">
        <f t="shared" si="13"/>
        <v>L4526112625</v>
      </c>
      <c r="N375" s="101" t="s">
        <v>78</v>
      </c>
      <c r="O375" s="101">
        <v>4526112</v>
      </c>
      <c r="P375" s="101" t="s">
        <v>630</v>
      </c>
      <c r="Q375" s="337" t="s">
        <v>132</v>
      </c>
      <c r="R375" s="101" t="s">
        <v>69</v>
      </c>
      <c r="U375" s="101" t="s">
        <v>782</v>
      </c>
      <c r="V375" s="101" t="s">
        <v>69</v>
      </c>
      <c r="W375" s="101" t="str">
        <f>VLOOKUP(M375,'order form'!B:B,1,FALSE)</f>
        <v>L4526112625</v>
      </c>
    </row>
    <row r="376" spans="1:23" s="101" customFormat="1" ht="12.75" x14ac:dyDescent="0.2">
      <c r="A376" s="101" t="str">
        <f t="shared" si="14"/>
        <v>L4526112</v>
      </c>
      <c r="B376" s="101">
        <v>4526112</v>
      </c>
      <c r="C376" s="101" t="s">
        <v>630</v>
      </c>
      <c r="D376" s="336">
        <v>90</v>
      </c>
      <c r="E376" s="336">
        <v>180</v>
      </c>
      <c r="I376" s="101" t="str">
        <f>IFERROR(VLOOKUP(B376,GlobalOnly,3,FALSE),C376 &amp;IF(G376="S24"," -NEW",""))</f>
        <v>Espresso 2 W Short</v>
      </c>
      <c r="K376" s="101" t="s">
        <v>831</v>
      </c>
      <c r="L376" s="101" t="s">
        <v>794</v>
      </c>
      <c r="M376" s="101" t="str">
        <f t="shared" si="13"/>
        <v>L4526112655</v>
      </c>
      <c r="N376" s="101" t="s">
        <v>78</v>
      </c>
      <c r="O376" s="101">
        <v>4526112</v>
      </c>
      <c r="P376" s="101" t="s">
        <v>630</v>
      </c>
      <c r="Q376" s="337" t="s">
        <v>763</v>
      </c>
      <c r="R376" s="101" t="s">
        <v>683</v>
      </c>
      <c r="U376" s="101" t="s">
        <v>782</v>
      </c>
      <c r="V376" s="101" t="s">
        <v>683</v>
      </c>
      <c r="W376" s="101" t="str">
        <f>VLOOKUP(M376,'order form'!B:B,1,FALSE)</f>
        <v>L4526112655</v>
      </c>
    </row>
    <row r="377" spans="1:23" s="101" customFormat="1" ht="12.75" x14ac:dyDescent="0.2">
      <c r="A377" s="101" t="str">
        <f t="shared" si="14"/>
        <v>L4525077</v>
      </c>
      <c r="B377" s="101">
        <v>4525077</v>
      </c>
      <c r="C377" s="101" t="s">
        <v>316</v>
      </c>
      <c r="D377" s="336">
        <v>185</v>
      </c>
      <c r="E377" s="336">
        <v>370</v>
      </c>
      <c r="I377" s="101" t="str">
        <f>IFERROR(VLOOKUP(B377,GlobalOnly,3,FALSE),C377 &amp;IF(G377="S24"," -NEW",""))</f>
        <v>Sanremo S Speed Suit</v>
      </c>
      <c r="K377" s="101" t="s">
        <v>829</v>
      </c>
      <c r="L377" s="101" t="s">
        <v>88</v>
      </c>
      <c r="M377" s="101" t="str">
        <f t="shared" si="13"/>
        <v>L4525077010</v>
      </c>
      <c r="N377" s="101" t="s">
        <v>78</v>
      </c>
      <c r="O377" s="101">
        <v>4525077</v>
      </c>
      <c r="P377" s="101" t="s">
        <v>316</v>
      </c>
      <c r="Q377" s="337" t="s">
        <v>126</v>
      </c>
      <c r="R377" s="101" t="s">
        <v>27</v>
      </c>
      <c r="U377" s="101" t="s">
        <v>783</v>
      </c>
      <c r="V377" s="101" t="s">
        <v>27</v>
      </c>
      <c r="W377" s="101" t="str">
        <f>VLOOKUP(M377,'order form'!B:B,1,FALSE)</f>
        <v>L4525077010</v>
      </c>
    </row>
    <row r="378" spans="1:23" s="101" customFormat="1" ht="12.75" x14ac:dyDescent="0.2">
      <c r="A378" s="101" t="str">
        <f t="shared" si="14"/>
        <v>L4525077</v>
      </c>
      <c r="B378" s="101">
        <v>4525077</v>
      </c>
      <c r="C378" s="101" t="s">
        <v>316</v>
      </c>
      <c r="D378" s="336">
        <v>185</v>
      </c>
      <c r="E378" s="336">
        <v>370</v>
      </c>
      <c r="I378" s="101" t="str">
        <f>IFERROR(VLOOKUP(B378,GlobalOnly,3,FALSE),C378 &amp;IF(G378="S24"," -NEW",""))</f>
        <v>Sanremo S Speed Suit</v>
      </c>
      <c r="K378" s="101" t="s">
        <v>829</v>
      </c>
      <c r="L378" s="101" t="s">
        <v>88</v>
      </c>
      <c r="M378" s="101" t="str">
        <f t="shared" si="13"/>
        <v>L4525077294</v>
      </c>
      <c r="N378" s="101" t="s">
        <v>78</v>
      </c>
      <c r="O378" s="101">
        <v>4525077</v>
      </c>
      <c r="P378" s="101" t="s">
        <v>316</v>
      </c>
      <c r="Q378" s="337" t="s">
        <v>125</v>
      </c>
      <c r="R378" s="101" t="s">
        <v>737</v>
      </c>
      <c r="U378" s="101" t="s">
        <v>783</v>
      </c>
      <c r="V378" s="101" t="s">
        <v>737</v>
      </c>
      <c r="W378" s="101" t="str">
        <f>VLOOKUP(M378,'order form'!B:B,1,FALSE)</f>
        <v>L4525077294</v>
      </c>
    </row>
    <row r="379" spans="1:23" s="101" customFormat="1" ht="12.75" x14ac:dyDescent="0.2">
      <c r="A379" s="101" t="str">
        <f t="shared" si="14"/>
        <v>L4526006</v>
      </c>
      <c r="B379" s="101">
        <v>4526006</v>
      </c>
      <c r="C379" s="101" t="s">
        <v>631</v>
      </c>
      <c r="D379" s="336">
        <v>165</v>
      </c>
      <c r="E379" s="336">
        <v>330</v>
      </c>
      <c r="I379" s="101" t="str">
        <f>IFERROR(VLOOKUP(B379,GlobalOnly,3,FALSE),C379 &amp;IF(G379="S24"," -NEW",""))</f>
        <v>Saturday Morning Skinsuit</v>
      </c>
      <c r="K379" s="101" t="s">
        <v>829</v>
      </c>
      <c r="L379" s="101" t="s">
        <v>88</v>
      </c>
      <c r="M379" s="101" t="str">
        <f t="shared" si="13"/>
        <v>L4526006010</v>
      </c>
      <c r="N379" s="101" t="s">
        <v>78</v>
      </c>
      <c r="O379" s="101">
        <v>4526006</v>
      </c>
      <c r="P379" s="101" t="s">
        <v>631</v>
      </c>
      <c r="Q379" s="337" t="s">
        <v>126</v>
      </c>
      <c r="R379" s="101" t="s">
        <v>738</v>
      </c>
      <c r="U379" s="101" t="s">
        <v>783</v>
      </c>
      <c r="V379" s="101" t="s">
        <v>738</v>
      </c>
      <c r="W379" s="101" t="str">
        <f>VLOOKUP(M379,'order form'!B:B,1,FALSE)</f>
        <v>L4526006010</v>
      </c>
    </row>
    <row r="380" spans="1:23" s="101" customFormat="1" ht="12.75" x14ac:dyDescent="0.2">
      <c r="A380" s="101" t="str">
        <f t="shared" si="14"/>
        <v>L4526006</v>
      </c>
      <c r="B380" s="101">
        <v>4526006</v>
      </c>
      <c r="C380" s="101" t="s">
        <v>631</v>
      </c>
      <c r="D380" s="336">
        <v>165</v>
      </c>
      <c r="E380" s="336">
        <v>330</v>
      </c>
      <c r="I380" s="101" t="str">
        <f>IFERROR(VLOOKUP(B380,GlobalOnly,3,FALSE),C380 &amp;IF(G380="S24"," -NEW",""))</f>
        <v>Saturday Morning Skinsuit</v>
      </c>
      <c r="K380" s="101" t="s">
        <v>829</v>
      </c>
      <c r="L380" s="101" t="s">
        <v>88</v>
      </c>
      <c r="M380" s="101" t="str">
        <f t="shared" si="13"/>
        <v>L4526006034</v>
      </c>
      <c r="N380" s="101" t="s">
        <v>78</v>
      </c>
      <c r="O380" s="101">
        <v>4526006</v>
      </c>
      <c r="P380" s="101" t="s">
        <v>631</v>
      </c>
      <c r="Q380" s="337" t="s">
        <v>771</v>
      </c>
      <c r="R380" s="101" t="s">
        <v>739</v>
      </c>
      <c r="U380" s="101" t="s">
        <v>783</v>
      </c>
      <c r="V380" s="101" t="s">
        <v>739</v>
      </c>
      <c r="W380" s="101" t="str">
        <f>VLOOKUP(M380,'order form'!B:B,1,FALSE)</f>
        <v>L4526006034</v>
      </c>
    </row>
    <row r="381" spans="1:23" s="101" customFormat="1" ht="12.75" x14ac:dyDescent="0.2">
      <c r="A381" s="101" t="str">
        <f t="shared" si="14"/>
        <v>L4526006</v>
      </c>
      <c r="B381" s="101">
        <v>4526006</v>
      </c>
      <c r="C381" s="101" t="s">
        <v>631</v>
      </c>
      <c r="D381" s="336">
        <v>165</v>
      </c>
      <c r="E381" s="336">
        <v>330</v>
      </c>
      <c r="I381" s="101" t="str">
        <f>IFERROR(VLOOKUP(B381,GlobalOnly,3,FALSE),C381 &amp;IF(G381="S24"," -NEW",""))</f>
        <v>Saturday Morning Skinsuit</v>
      </c>
      <c r="K381" s="101" t="s">
        <v>829</v>
      </c>
      <c r="L381" s="101" t="s">
        <v>88</v>
      </c>
      <c r="M381" s="101" t="str">
        <f t="shared" si="13"/>
        <v>L4526006424</v>
      </c>
      <c r="N381" s="101" t="s">
        <v>78</v>
      </c>
      <c r="O381" s="101">
        <v>4526006</v>
      </c>
      <c r="P381" s="101" t="s">
        <v>631</v>
      </c>
      <c r="Q381" s="337" t="s">
        <v>119</v>
      </c>
      <c r="R381" s="101" t="s">
        <v>340</v>
      </c>
      <c r="U381" s="101" t="s">
        <v>783</v>
      </c>
      <c r="V381" s="101" t="s">
        <v>340</v>
      </c>
      <c r="W381" s="101" t="str">
        <f>VLOOKUP(M381,'order form'!B:B,1,FALSE)</f>
        <v>L4526006424</v>
      </c>
    </row>
    <row r="382" spans="1:23" s="101" customFormat="1" ht="12.75" x14ac:dyDescent="0.2">
      <c r="A382" s="101" t="str">
        <f t="shared" si="14"/>
        <v>L4526007</v>
      </c>
      <c r="B382" s="101">
        <v>4526007</v>
      </c>
      <c r="C382" s="101" t="s">
        <v>632</v>
      </c>
      <c r="D382" s="336">
        <v>175</v>
      </c>
      <c r="E382" s="336">
        <v>350</v>
      </c>
      <c r="I382" s="101" t="str">
        <f>IFERROR(VLOOKUP(B382,GlobalOnly,3,FALSE),C382 &amp;IF(G382="S24"," -NEW",""))</f>
        <v>Body Paint V TT Speedsuit</v>
      </c>
      <c r="K382" s="101" t="s">
        <v>829</v>
      </c>
      <c r="L382" s="101" t="s">
        <v>88</v>
      </c>
      <c r="M382" s="101" t="str">
        <f t="shared" si="13"/>
        <v>L4526007010</v>
      </c>
      <c r="N382" s="101" t="s">
        <v>78</v>
      </c>
      <c r="O382" s="101">
        <v>4526007</v>
      </c>
      <c r="P382" s="101" t="s">
        <v>632</v>
      </c>
      <c r="Q382" s="337" t="s">
        <v>126</v>
      </c>
      <c r="R382" s="101" t="s">
        <v>27</v>
      </c>
      <c r="U382" s="101" t="s">
        <v>783</v>
      </c>
      <c r="V382" s="101" t="s">
        <v>27</v>
      </c>
      <c r="W382" s="101" t="str">
        <f>VLOOKUP(M382,'order form'!B:B,1,FALSE)</f>
        <v>L4526007010</v>
      </c>
    </row>
    <row r="383" spans="1:23" s="101" customFormat="1" ht="12.75" x14ac:dyDescent="0.2">
      <c r="A383" s="101" t="str">
        <f t="shared" si="14"/>
        <v>L4526007</v>
      </c>
      <c r="B383" s="101">
        <v>4526007</v>
      </c>
      <c r="C383" s="101" t="s">
        <v>632</v>
      </c>
      <c r="D383" s="336">
        <v>175</v>
      </c>
      <c r="E383" s="336">
        <v>350</v>
      </c>
      <c r="I383" s="101" t="str">
        <f>IFERROR(VLOOKUP(B383,GlobalOnly,3,FALSE),C383 &amp;IF(G383="S24"," -NEW",""))</f>
        <v>Body Paint V TT Speedsuit</v>
      </c>
      <c r="K383" s="101" t="s">
        <v>829</v>
      </c>
      <c r="L383" s="101" t="s">
        <v>88</v>
      </c>
      <c r="M383" s="101" t="str">
        <f t="shared" si="13"/>
        <v>L4526007053</v>
      </c>
      <c r="N383" s="101" t="s">
        <v>78</v>
      </c>
      <c r="O383" s="101">
        <v>4526007</v>
      </c>
      <c r="P383" s="101" t="s">
        <v>632</v>
      </c>
      <c r="Q383" s="337" t="s">
        <v>134</v>
      </c>
      <c r="R383" s="101" t="s">
        <v>740</v>
      </c>
      <c r="U383" s="101" t="s">
        <v>783</v>
      </c>
      <c r="V383" s="101" t="s">
        <v>740</v>
      </c>
      <c r="W383" s="101" t="str">
        <f>VLOOKUP(M383,'order form'!B:B,1,FALSE)</f>
        <v>L4526007053</v>
      </c>
    </row>
    <row r="384" spans="1:23" s="101" customFormat="1" ht="12.75" x14ac:dyDescent="0.2">
      <c r="A384" s="101" t="str">
        <f t="shared" si="14"/>
        <v>L4526024</v>
      </c>
      <c r="B384" s="101">
        <v>4526024</v>
      </c>
      <c r="C384" s="101" t="s">
        <v>633</v>
      </c>
      <c r="D384" s="336">
        <v>210</v>
      </c>
      <c r="E384" s="336">
        <v>420</v>
      </c>
      <c r="I384" s="101" t="str">
        <f>IFERROR(VLOOKUP(B384,GlobalOnly,3,FALSE),C384 &amp;IF(G384="S24"," -NEW",""))</f>
        <v>Unlimited Speedsuit</v>
      </c>
      <c r="K384" s="101" t="s">
        <v>829</v>
      </c>
      <c r="L384" s="101" t="s">
        <v>88</v>
      </c>
      <c r="M384" s="101" t="str">
        <f t="shared" si="13"/>
        <v>L4526024712</v>
      </c>
      <c r="N384" s="101" t="s">
        <v>78</v>
      </c>
      <c r="O384" s="101">
        <v>4526024</v>
      </c>
      <c r="P384" s="101" t="s">
        <v>633</v>
      </c>
      <c r="Q384" s="337" t="s">
        <v>764</v>
      </c>
      <c r="R384" s="101" t="s">
        <v>741</v>
      </c>
      <c r="U384" s="101" t="s">
        <v>783</v>
      </c>
      <c r="V384" s="101" t="s">
        <v>741</v>
      </c>
      <c r="W384" s="101" t="str">
        <f>VLOOKUP(M384,'order form'!B:B,1,FALSE)</f>
        <v>L4526024712</v>
      </c>
    </row>
    <row r="385" spans="1:23" s="101" customFormat="1" ht="12.75" x14ac:dyDescent="0.2">
      <c r="A385" s="101" t="str">
        <f t="shared" si="14"/>
        <v>L4526024</v>
      </c>
      <c r="B385" s="101">
        <v>4526024</v>
      </c>
      <c r="C385" s="101" t="s">
        <v>633</v>
      </c>
      <c r="D385" s="336">
        <v>210</v>
      </c>
      <c r="E385" s="336">
        <v>420</v>
      </c>
      <c r="I385" s="101" t="str">
        <f>IFERROR(VLOOKUP(B385,GlobalOnly,3,FALSE),C385 &amp;IF(G385="S24"," -NEW",""))</f>
        <v>Unlimited Speedsuit</v>
      </c>
      <c r="K385" s="101" t="s">
        <v>829</v>
      </c>
      <c r="L385" s="101" t="s">
        <v>88</v>
      </c>
      <c r="M385" s="101" t="str">
        <f t="shared" si="13"/>
        <v>L4526024863</v>
      </c>
      <c r="N385" s="101" t="s">
        <v>78</v>
      </c>
      <c r="O385" s="101">
        <v>4526024</v>
      </c>
      <c r="P385" s="101" t="s">
        <v>633</v>
      </c>
      <c r="Q385" s="337" t="s">
        <v>353</v>
      </c>
      <c r="R385" s="101" t="s">
        <v>742</v>
      </c>
      <c r="U385" s="101" t="s">
        <v>783</v>
      </c>
      <c r="V385" s="101" t="s">
        <v>742</v>
      </c>
      <c r="W385" s="101" t="str">
        <f>VLOOKUP(M385,'order form'!B:B,1,FALSE)</f>
        <v>L4526024863</v>
      </c>
    </row>
    <row r="386" spans="1:23" s="101" customFormat="1" ht="12.75" x14ac:dyDescent="0.2">
      <c r="A386" s="101" t="str">
        <f t="shared" si="14"/>
        <v>L4526068</v>
      </c>
      <c r="B386" s="101">
        <v>4526068</v>
      </c>
      <c r="C386" s="101" t="s">
        <v>634</v>
      </c>
      <c r="D386" s="336">
        <v>140</v>
      </c>
      <c r="E386" s="336">
        <v>280</v>
      </c>
      <c r="I386" s="101" t="str">
        <f>IFERROR(VLOOKUP(B386,GlobalOnly,3,FALSE),C386 &amp;IF(G386="S24"," -NEW",""))</f>
        <v>Movement Suit</v>
      </c>
      <c r="K386" s="101" t="s">
        <v>830</v>
      </c>
      <c r="L386" s="101" t="s">
        <v>794</v>
      </c>
      <c r="M386" s="101" t="str">
        <f t="shared" si="13"/>
        <v>L4526068053</v>
      </c>
      <c r="N386" s="101" t="s">
        <v>78</v>
      </c>
      <c r="O386" s="101">
        <v>4526068</v>
      </c>
      <c r="P386" s="101" t="s">
        <v>634</v>
      </c>
      <c r="Q386" s="337" t="s">
        <v>134</v>
      </c>
      <c r="R386" s="101" t="s">
        <v>743</v>
      </c>
      <c r="U386" s="101" t="s">
        <v>783</v>
      </c>
      <c r="V386" s="101" t="s">
        <v>743</v>
      </c>
      <c r="W386" s="101" t="str">
        <f>VLOOKUP(M386,'order form'!B:B,1,FALSE)</f>
        <v>L4526068053</v>
      </c>
    </row>
    <row r="387" spans="1:23" s="101" customFormat="1" ht="12.75" x14ac:dyDescent="0.2">
      <c r="A387" s="101" t="str">
        <f t="shared" si="14"/>
        <v>L4526068</v>
      </c>
      <c r="B387" s="101">
        <v>4526068</v>
      </c>
      <c r="C387" s="101" t="s">
        <v>634</v>
      </c>
      <c r="D387" s="336">
        <v>140</v>
      </c>
      <c r="E387" s="336">
        <v>280</v>
      </c>
      <c r="I387" s="101" t="str">
        <f>IFERROR(VLOOKUP(B387,GlobalOnly,3,FALSE),C387 &amp;IF(G387="S24"," -NEW",""))</f>
        <v>Movement Suit</v>
      </c>
      <c r="K387" s="101" t="s">
        <v>830</v>
      </c>
      <c r="L387" s="101" t="s">
        <v>794</v>
      </c>
      <c r="M387" s="101" t="str">
        <f t="shared" si="13"/>
        <v>L4526068563</v>
      </c>
      <c r="N387" s="101" t="s">
        <v>78</v>
      </c>
      <c r="O387" s="101">
        <v>4526068</v>
      </c>
      <c r="P387" s="101" t="s">
        <v>634</v>
      </c>
      <c r="Q387" s="337" t="s">
        <v>772</v>
      </c>
      <c r="R387" s="101" t="s">
        <v>744</v>
      </c>
      <c r="U387" s="101" t="s">
        <v>783</v>
      </c>
      <c r="V387" s="101" t="s">
        <v>744</v>
      </c>
      <c r="W387" s="101" t="str">
        <f>VLOOKUP(M387,'order form'!B:B,1,FALSE)</f>
        <v>L4526068563</v>
      </c>
    </row>
    <row r="388" spans="1:23" s="101" customFormat="1" ht="12.75" x14ac:dyDescent="0.2">
      <c r="A388" s="101" t="str">
        <f t="shared" si="14"/>
        <v>M20524</v>
      </c>
      <c r="B388" s="101">
        <v>20524</v>
      </c>
      <c r="C388" s="101" t="s">
        <v>89</v>
      </c>
      <c r="D388" s="336">
        <v>75</v>
      </c>
      <c r="E388" s="336">
        <v>150</v>
      </c>
      <c r="F388" s="101" t="s">
        <v>14</v>
      </c>
      <c r="G388" s="101" t="s">
        <v>48</v>
      </c>
      <c r="I388" s="101" t="str">
        <f>IFERROR(VLOOKUP(B388,GlobalOnly,3,FALSE),C388 &amp;IF(G388="S24"," -NEW",""))</f>
        <v>Entrata Bibtight</v>
      </c>
      <c r="K388" s="101" t="s">
        <v>829</v>
      </c>
      <c r="L388" s="101" t="s">
        <v>88</v>
      </c>
      <c r="M388" s="101" t="str">
        <f t="shared" si="13"/>
        <v>M20524010</v>
      </c>
      <c r="N388" s="101" t="s">
        <v>88</v>
      </c>
      <c r="O388" s="101">
        <v>20524</v>
      </c>
      <c r="P388" s="101" t="s">
        <v>89</v>
      </c>
      <c r="Q388" s="337" t="s">
        <v>126</v>
      </c>
      <c r="R388" s="101" t="s">
        <v>27</v>
      </c>
      <c r="S388" s="101" t="s">
        <v>48</v>
      </c>
      <c r="U388" s="101" t="s">
        <v>784</v>
      </c>
      <c r="V388" s="101" t="s">
        <v>27</v>
      </c>
      <c r="W388" s="101" t="str">
        <f>VLOOKUP(M388,'order form'!B:B,1,FALSE)</f>
        <v>M20524010</v>
      </c>
    </row>
    <row r="389" spans="1:23" s="101" customFormat="1" ht="12.75" x14ac:dyDescent="0.2">
      <c r="A389" s="101" t="str">
        <f t="shared" si="14"/>
        <v>M4523567</v>
      </c>
      <c r="B389" s="101">
        <v>4523567</v>
      </c>
      <c r="C389" s="101" t="s">
        <v>635</v>
      </c>
      <c r="D389" s="336">
        <v>75</v>
      </c>
      <c r="E389" s="336">
        <v>150</v>
      </c>
      <c r="I389" s="101" t="str">
        <f>IFERROR(VLOOKUP(B389,GlobalOnly,3,FALSE),C389 &amp;IF(G389="S24"," -NEW",""))</f>
        <v>Entrata W Bibtight</v>
      </c>
      <c r="K389" s="101" t="s">
        <v>830</v>
      </c>
      <c r="L389" s="101" t="s">
        <v>794</v>
      </c>
      <c r="M389" s="101" t="str">
        <f t="shared" si="13"/>
        <v>M4523567010</v>
      </c>
      <c r="N389" s="101" t="s">
        <v>88</v>
      </c>
      <c r="O389" s="101">
        <v>4523567</v>
      </c>
      <c r="P389" s="101" t="s">
        <v>635</v>
      </c>
      <c r="Q389" s="337" t="s">
        <v>126</v>
      </c>
      <c r="R389" s="101" t="s">
        <v>27</v>
      </c>
      <c r="U389" s="101" t="s">
        <v>784</v>
      </c>
      <c r="V389" s="101" t="s">
        <v>27</v>
      </c>
      <c r="W389" s="101" t="str">
        <f>VLOOKUP(M389,'order form'!B:B,1,FALSE)</f>
        <v>M4523567010</v>
      </c>
    </row>
    <row r="390" spans="1:23" s="101" customFormat="1" ht="12.75" x14ac:dyDescent="0.2">
      <c r="A390" s="101" t="str">
        <f t="shared" si="14"/>
        <v>M4524514</v>
      </c>
      <c r="B390" s="101">
        <v>4524514</v>
      </c>
      <c r="C390" s="101" t="s">
        <v>317</v>
      </c>
      <c r="D390" s="336">
        <v>100</v>
      </c>
      <c r="E390" s="336">
        <v>200</v>
      </c>
      <c r="I390" s="101" t="str">
        <f>IFERROR(VLOOKUP(B390,GlobalOnly,3,FALSE),C390 &amp;IF(G390="S24"," -NEW",""))</f>
        <v>Espresso Bibtight</v>
      </c>
      <c r="K390" s="101" t="s">
        <v>829</v>
      </c>
      <c r="L390" s="101" t="s">
        <v>88</v>
      </c>
      <c r="M390" s="101" t="str">
        <f t="shared" si="13"/>
        <v>M4524514010</v>
      </c>
      <c r="N390" s="101" t="s">
        <v>88</v>
      </c>
      <c r="O390" s="101">
        <v>4524514</v>
      </c>
      <c r="P390" s="101" t="s">
        <v>317</v>
      </c>
      <c r="Q390" s="337" t="s">
        <v>126</v>
      </c>
      <c r="R390" s="101" t="s">
        <v>27</v>
      </c>
      <c r="U390" s="101" t="s">
        <v>784</v>
      </c>
      <c r="V390" s="101" t="s">
        <v>27</v>
      </c>
      <c r="W390" s="101" t="str">
        <f>VLOOKUP(M390,'order form'!B:B,1,FALSE)</f>
        <v>M4524514010</v>
      </c>
    </row>
    <row r="391" spans="1:23" s="101" customFormat="1" ht="12.75" x14ac:dyDescent="0.2">
      <c r="A391" s="101" t="str">
        <f t="shared" si="14"/>
        <v>M4524546</v>
      </c>
      <c r="B391" s="101">
        <v>4524546</v>
      </c>
      <c r="C391" s="101" t="s">
        <v>636</v>
      </c>
      <c r="D391" s="336">
        <v>100</v>
      </c>
      <c r="E391" s="336">
        <v>200</v>
      </c>
      <c r="I391" s="101" t="str">
        <f>IFERROR(VLOOKUP(B391,GlobalOnly,3,FALSE),C391 &amp;IF(G391="S24"," -NEW",""))</f>
        <v>Espresso W DT Bibtight</v>
      </c>
      <c r="K391" s="101" t="s">
        <v>830</v>
      </c>
      <c r="L391" s="101" t="s">
        <v>794</v>
      </c>
      <c r="M391" s="101" t="str">
        <f t="shared" si="13"/>
        <v>M4524546010</v>
      </c>
      <c r="N391" s="101" t="s">
        <v>88</v>
      </c>
      <c r="O391" s="101">
        <v>4524546</v>
      </c>
      <c r="P391" s="101" t="s">
        <v>636</v>
      </c>
      <c r="Q391" s="337" t="s">
        <v>126</v>
      </c>
      <c r="R391" s="101" t="s">
        <v>27</v>
      </c>
      <c r="U391" s="101" t="s">
        <v>784</v>
      </c>
      <c r="V391" s="101" t="s">
        <v>27</v>
      </c>
      <c r="W391" s="101" t="str">
        <f>VLOOKUP(M391,'order form'!B:B,1,FALSE)</f>
        <v>M4524546010</v>
      </c>
    </row>
    <row r="392" spans="1:23" s="101" customFormat="1" ht="12.75" x14ac:dyDescent="0.2">
      <c r="A392" s="101" t="str">
        <f t="shared" si="14"/>
        <v>M4525514</v>
      </c>
      <c r="B392" s="101">
        <v>4525514</v>
      </c>
      <c r="C392" s="101" t="s">
        <v>637</v>
      </c>
      <c r="D392" s="336">
        <v>85</v>
      </c>
      <c r="E392" s="336">
        <v>170</v>
      </c>
      <c r="I392" s="101" t="str">
        <f>IFERROR(VLOOKUP(B392,GlobalOnly,3,FALSE),C392 &amp;IF(G392="S24"," -NEW",""))</f>
        <v>Competizione Bibtight</v>
      </c>
      <c r="K392" s="101" t="s">
        <v>829</v>
      </c>
      <c r="L392" s="101" t="s">
        <v>88</v>
      </c>
      <c r="M392" s="101" t="str">
        <f t="shared" si="13"/>
        <v>M4525514010</v>
      </c>
      <c r="N392" s="101" t="s">
        <v>88</v>
      </c>
      <c r="O392" s="101">
        <v>4525514</v>
      </c>
      <c r="P392" s="101" t="s">
        <v>637</v>
      </c>
      <c r="Q392" s="337" t="s">
        <v>126</v>
      </c>
      <c r="R392" s="101" t="s">
        <v>27</v>
      </c>
      <c r="U392" s="101" t="s">
        <v>784</v>
      </c>
      <c r="V392" s="101" t="s">
        <v>27</v>
      </c>
      <c r="W392" s="101" t="str">
        <f>VLOOKUP(M392,'order form'!B:B,1,FALSE)</f>
        <v>M4525514010</v>
      </c>
    </row>
    <row r="393" spans="1:23" s="101" customFormat="1" ht="12.75" x14ac:dyDescent="0.2">
      <c r="A393" s="101" t="str">
        <f t="shared" si="14"/>
        <v>O20583</v>
      </c>
      <c r="B393" s="101">
        <v>20583</v>
      </c>
      <c r="C393" s="101" t="s">
        <v>92</v>
      </c>
      <c r="D393" s="336">
        <v>25</v>
      </c>
      <c r="E393" s="336">
        <v>50</v>
      </c>
      <c r="G393" s="101" t="s">
        <v>48</v>
      </c>
      <c r="I393" s="101" t="str">
        <f>IFERROR(VLOOKUP(B393,GlobalOnly,3,FALSE),C393 &amp;IF(G393="S24"," -NEW",""))</f>
        <v>Pro Seamless Leg Warmer</v>
      </c>
      <c r="K393" s="348" t="s">
        <v>832</v>
      </c>
      <c r="L393" s="101" t="s">
        <v>795</v>
      </c>
      <c r="M393" s="101" t="str">
        <f t="shared" si="13"/>
        <v>O20583010</v>
      </c>
      <c r="N393" s="101" t="s">
        <v>91</v>
      </c>
      <c r="O393" s="101">
        <v>20583</v>
      </c>
      <c r="P393" s="101" t="s">
        <v>92</v>
      </c>
      <c r="Q393" s="337" t="s">
        <v>126</v>
      </c>
      <c r="R393" s="101" t="s">
        <v>27</v>
      </c>
      <c r="S393" s="101" t="s">
        <v>48</v>
      </c>
      <c r="U393" s="101" t="s">
        <v>785</v>
      </c>
      <c r="V393" s="101" t="s">
        <v>27</v>
      </c>
      <c r="W393" s="101" t="str">
        <f>VLOOKUP(M393,'order form'!B:B,1,FALSE)</f>
        <v>O20583010</v>
      </c>
    </row>
    <row r="394" spans="1:23" s="101" customFormat="1" ht="12.75" x14ac:dyDescent="0.2">
      <c r="A394" s="101" t="str">
        <f t="shared" si="14"/>
        <v>O20583</v>
      </c>
      <c r="B394" s="101">
        <v>20583</v>
      </c>
      <c r="C394" s="101" t="s">
        <v>92</v>
      </c>
      <c r="D394" s="336">
        <v>25</v>
      </c>
      <c r="E394" s="336">
        <v>50</v>
      </c>
      <c r="G394" s="101" t="s">
        <v>48</v>
      </c>
      <c r="I394" s="101" t="str">
        <f>IFERROR(VLOOKUP(B394,GlobalOnly,3,FALSE),C394 &amp;IF(G394="S24"," -NEW",""))</f>
        <v>Pro Seamless Leg Warmer</v>
      </c>
      <c r="K394" s="348" t="s">
        <v>832</v>
      </c>
      <c r="L394" s="101" t="s">
        <v>795</v>
      </c>
      <c r="M394" s="101" t="str">
        <f t="shared" si="13"/>
        <v>O20583424</v>
      </c>
      <c r="N394" s="101" t="s">
        <v>91</v>
      </c>
      <c r="O394" s="101">
        <v>20583</v>
      </c>
      <c r="P394" s="101" t="s">
        <v>92</v>
      </c>
      <c r="Q394" s="337" t="s">
        <v>119</v>
      </c>
      <c r="R394" s="101" t="s">
        <v>21</v>
      </c>
      <c r="S394" s="101" t="s">
        <v>17</v>
      </c>
      <c r="U394" s="101" t="s">
        <v>785</v>
      </c>
      <c r="V394" s="101" t="s">
        <v>21</v>
      </c>
      <c r="W394" s="101" t="str">
        <f>VLOOKUP(M394,'order form'!B:B,1,FALSE)</f>
        <v>O20583424</v>
      </c>
    </row>
    <row r="395" spans="1:23" s="101" customFormat="1" ht="12.75" x14ac:dyDescent="0.2">
      <c r="A395" s="101" t="str">
        <f t="shared" si="14"/>
        <v>O4525081</v>
      </c>
      <c r="B395" s="101">
        <v>4525081</v>
      </c>
      <c r="C395" s="101" t="s">
        <v>318</v>
      </c>
      <c r="D395" s="336">
        <v>35</v>
      </c>
      <c r="E395" s="336">
        <v>70</v>
      </c>
      <c r="I395" s="101" t="str">
        <f>IFERROR(VLOOKUP(B395,GlobalOnly,3,FALSE),C395 &amp;IF(G395="S24"," -NEW",""))</f>
        <v>Espresso Legwarmer</v>
      </c>
      <c r="K395" s="101" t="s">
        <v>836</v>
      </c>
      <c r="L395" s="101" t="s">
        <v>795</v>
      </c>
      <c r="M395" s="101" t="str">
        <f t="shared" si="13"/>
        <v>O4525081085</v>
      </c>
      <c r="N395" s="101" t="s">
        <v>91</v>
      </c>
      <c r="O395" s="101">
        <v>4525081</v>
      </c>
      <c r="P395" s="101" t="s">
        <v>318</v>
      </c>
      <c r="Q395" s="337" t="s">
        <v>117</v>
      </c>
      <c r="R395" s="101" t="s">
        <v>20</v>
      </c>
      <c r="U395" s="101" t="s">
        <v>785</v>
      </c>
      <c r="V395" s="101" t="s">
        <v>20</v>
      </c>
      <c r="W395" s="101" t="str">
        <f>VLOOKUP(M395,'order form'!B:B,1,FALSE)</f>
        <v>O4525081085</v>
      </c>
    </row>
    <row r="396" spans="1:23" s="101" customFormat="1" ht="12.75" x14ac:dyDescent="0.2">
      <c r="A396" s="101" t="str">
        <f t="shared" si="14"/>
        <v>O4525081</v>
      </c>
      <c r="B396" s="101">
        <v>4525081</v>
      </c>
      <c r="C396" s="101" t="s">
        <v>318</v>
      </c>
      <c r="D396" s="336">
        <v>35</v>
      </c>
      <c r="E396" s="336">
        <v>70</v>
      </c>
      <c r="I396" s="101" t="str">
        <f>IFERROR(VLOOKUP(B396,GlobalOnly,3,FALSE),C396 &amp;IF(G396="S24"," -NEW",""))</f>
        <v>Espresso Legwarmer</v>
      </c>
      <c r="K396" s="101" t="s">
        <v>836</v>
      </c>
      <c r="L396" s="101" t="s">
        <v>795</v>
      </c>
      <c r="M396" s="101" t="str">
        <f t="shared" si="13"/>
        <v>O4525081424</v>
      </c>
      <c r="N396" s="101" t="s">
        <v>91</v>
      </c>
      <c r="O396" s="101">
        <v>4525081</v>
      </c>
      <c r="P396" s="101" t="s">
        <v>318</v>
      </c>
      <c r="Q396" s="337" t="s">
        <v>119</v>
      </c>
      <c r="R396" s="101" t="s">
        <v>21</v>
      </c>
      <c r="U396" s="101" t="s">
        <v>785</v>
      </c>
      <c r="V396" s="101" t="s">
        <v>21</v>
      </c>
      <c r="W396" s="101" t="str">
        <f>VLOOKUP(M396,'order form'!B:B,1,FALSE)</f>
        <v>O4525081424</v>
      </c>
    </row>
    <row r="397" spans="1:23" s="101" customFormat="1" ht="12.75" x14ac:dyDescent="0.2">
      <c r="A397" s="101" t="str">
        <f t="shared" si="14"/>
        <v>O4526038</v>
      </c>
      <c r="B397" s="101">
        <v>4526038</v>
      </c>
      <c r="C397" s="101" t="s">
        <v>638</v>
      </c>
      <c r="D397" s="336">
        <v>30</v>
      </c>
      <c r="E397" s="336">
        <v>60</v>
      </c>
      <c r="I397" s="101" t="str">
        <f>IFERROR(VLOOKUP(B397,GlobalOnly,3,FALSE),C397 &amp;IF(G397="S24"," -NEW",""))</f>
        <v>UPF 50 + Light Leg 3 Sleeves</v>
      </c>
      <c r="K397" s="101" t="s">
        <v>836</v>
      </c>
      <c r="L397" s="101" t="s">
        <v>795</v>
      </c>
      <c r="M397" s="101" t="str">
        <f t="shared" si="13"/>
        <v>O4526038001</v>
      </c>
      <c r="N397" s="101" t="s">
        <v>91</v>
      </c>
      <c r="O397" s="101">
        <v>4526038</v>
      </c>
      <c r="P397" s="101" t="s">
        <v>638</v>
      </c>
      <c r="Q397" s="337" t="s">
        <v>131</v>
      </c>
      <c r="R397" s="101" t="s">
        <v>42</v>
      </c>
      <c r="U397" s="101" t="s">
        <v>785</v>
      </c>
      <c r="V397" s="101" t="s">
        <v>1269</v>
      </c>
      <c r="W397" s="101" t="str">
        <f>VLOOKUP(M397,'order form'!B:B,1,FALSE)</f>
        <v>O4526038001</v>
      </c>
    </row>
    <row r="398" spans="1:23" s="101" customFormat="1" ht="12.75" x14ac:dyDescent="0.2">
      <c r="A398" s="101" t="str">
        <f t="shared" si="14"/>
        <v>O4526038</v>
      </c>
      <c r="B398" s="101">
        <v>4526038</v>
      </c>
      <c r="C398" s="101" t="s">
        <v>638</v>
      </c>
      <c r="D398" s="336">
        <v>30</v>
      </c>
      <c r="E398" s="336">
        <v>60</v>
      </c>
      <c r="I398" s="101" t="str">
        <f>IFERROR(VLOOKUP(B398,GlobalOnly,3,FALSE),C398 &amp;IF(G398="S24"," -NEW",""))</f>
        <v>UPF 50 + Light Leg 3 Sleeves</v>
      </c>
      <c r="K398" s="101" t="s">
        <v>836</v>
      </c>
      <c r="L398" s="101" t="s">
        <v>795</v>
      </c>
      <c r="M398" s="101" t="str">
        <f t="shared" si="13"/>
        <v>O4526038010</v>
      </c>
      <c r="N398" s="101" t="s">
        <v>91</v>
      </c>
      <c r="O398" s="101">
        <v>4526038</v>
      </c>
      <c r="P398" s="101" t="s">
        <v>638</v>
      </c>
      <c r="Q398" s="337" t="s">
        <v>126</v>
      </c>
      <c r="R398" s="101" t="s">
        <v>27</v>
      </c>
      <c r="U398" s="101" t="s">
        <v>785</v>
      </c>
      <c r="V398" s="101" t="s">
        <v>27</v>
      </c>
      <c r="W398" s="101" t="str">
        <f>VLOOKUP(M398,'order form'!B:B,1,FALSE)</f>
        <v>O4526038010</v>
      </c>
    </row>
    <row r="399" spans="1:23" s="101" customFormat="1" ht="12.75" x14ac:dyDescent="0.2">
      <c r="A399" s="101" t="str">
        <f t="shared" si="14"/>
        <v>P4521541</v>
      </c>
      <c r="B399" s="101">
        <v>4521541</v>
      </c>
      <c r="C399" s="101" t="s">
        <v>94</v>
      </c>
      <c r="D399" s="336">
        <v>15</v>
      </c>
      <c r="E399" s="336">
        <v>30</v>
      </c>
      <c r="G399" s="101" t="s">
        <v>23</v>
      </c>
      <c r="I399" s="101" t="str">
        <f>IFERROR(VLOOKUP(B399,GlobalOnly,3,FALSE),C399 &amp;IF(G399="S24"," -NEW",""))</f>
        <v>Pro Seamless 2 Arm Warmer</v>
      </c>
      <c r="K399" s="348" t="s">
        <v>832</v>
      </c>
      <c r="L399" s="101" t="s">
        <v>795</v>
      </c>
      <c r="M399" s="101" t="str">
        <f t="shared" si="13"/>
        <v>P4521541010</v>
      </c>
      <c r="N399" s="101" t="s">
        <v>93</v>
      </c>
      <c r="O399" s="101">
        <v>4521541</v>
      </c>
      <c r="P399" s="101" t="s">
        <v>94</v>
      </c>
      <c r="Q399" s="337" t="s">
        <v>126</v>
      </c>
      <c r="R399" s="101" t="s">
        <v>27</v>
      </c>
      <c r="S399" s="101" t="s">
        <v>23</v>
      </c>
      <c r="U399" s="101" t="s">
        <v>786</v>
      </c>
      <c r="V399" s="101" t="s">
        <v>27</v>
      </c>
      <c r="W399" s="101" t="str">
        <f>VLOOKUP(M399,'order form'!B:B,1,FALSE)</f>
        <v>P4521541010</v>
      </c>
    </row>
    <row r="400" spans="1:23" s="101" customFormat="1" ht="12.75" x14ac:dyDescent="0.2">
      <c r="A400" s="101" t="str">
        <f t="shared" si="14"/>
        <v>P4521541</v>
      </c>
      <c r="B400" s="101">
        <v>4521541</v>
      </c>
      <c r="C400" s="101" t="s">
        <v>94</v>
      </c>
      <c r="D400" s="336">
        <v>15</v>
      </c>
      <c r="E400" s="336">
        <v>30</v>
      </c>
      <c r="G400" s="101" t="s">
        <v>23</v>
      </c>
      <c r="I400" s="101" t="str">
        <f>IFERROR(VLOOKUP(B400,GlobalOnly,3,FALSE),C400 &amp;IF(G400="S24"," -NEW",""))</f>
        <v>Pro Seamless 2 Arm Warmer</v>
      </c>
      <c r="K400" s="348" t="s">
        <v>832</v>
      </c>
      <c r="L400" s="101" t="s">
        <v>795</v>
      </c>
      <c r="M400" s="101" t="str">
        <f t="shared" si="13"/>
        <v>P4521541424</v>
      </c>
      <c r="N400" s="101" t="s">
        <v>93</v>
      </c>
      <c r="O400" s="101">
        <v>4521541</v>
      </c>
      <c r="P400" s="101" t="s">
        <v>94</v>
      </c>
      <c r="Q400" s="337" t="s">
        <v>119</v>
      </c>
      <c r="R400" s="101" t="s">
        <v>21</v>
      </c>
      <c r="S400" s="101" t="s">
        <v>17</v>
      </c>
      <c r="U400" s="101" t="s">
        <v>786</v>
      </c>
      <c r="V400" s="101" t="s">
        <v>21</v>
      </c>
      <c r="W400" s="101" t="str">
        <f>VLOOKUP(M400,'order form'!B:B,1,FALSE)</f>
        <v>P4521541424</v>
      </c>
    </row>
    <row r="401" spans="1:23" s="101" customFormat="1" ht="12.75" x14ac:dyDescent="0.2">
      <c r="A401" s="101" t="str">
        <f t="shared" si="14"/>
        <v>P4525080</v>
      </c>
      <c r="B401" s="101">
        <v>4525080</v>
      </c>
      <c r="C401" s="101" t="s">
        <v>319</v>
      </c>
      <c r="D401" s="336">
        <v>30</v>
      </c>
      <c r="E401" s="336">
        <v>60</v>
      </c>
      <c r="I401" s="101" t="str">
        <f>IFERROR(VLOOKUP(B401,GlobalOnly,3,FALSE),C401 &amp;IF(G401="S24"," -NEW",""))</f>
        <v>Espresso Armwarmer</v>
      </c>
      <c r="K401" s="101" t="s">
        <v>836</v>
      </c>
      <c r="L401" s="101" t="s">
        <v>795</v>
      </c>
      <c r="M401" s="101" t="str">
        <f t="shared" si="13"/>
        <v>P4525080085</v>
      </c>
      <c r="N401" s="101" t="s">
        <v>93</v>
      </c>
      <c r="O401" s="101">
        <v>4525080</v>
      </c>
      <c r="P401" s="101" t="s">
        <v>319</v>
      </c>
      <c r="Q401" s="337" t="s">
        <v>117</v>
      </c>
      <c r="R401" s="101" t="s">
        <v>20</v>
      </c>
      <c r="U401" s="101" t="s">
        <v>786</v>
      </c>
      <c r="V401" s="101" t="s">
        <v>20</v>
      </c>
      <c r="W401" s="101" t="str">
        <f>VLOOKUP(M401,'order form'!B:B,1,FALSE)</f>
        <v>P4525080085</v>
      </c>
    </row>
    <row r="402" spans="1:23" s="101" customFormat="1" ht="12.75" x14ac:dyDescent="0.2">
      <c r="A402" s="101" t="str">
        <f t="shared" si="14"/>
        <v>P4525080</v>
      </c>
      <c r="B402" s="101">
        <v>4525080</v>
      </c>
      <c r="C402" s="101" t="s">
        <v>319</v>
      </c>
      <c r="D402" s="336">
        <v>30</v>
      </c>
      <c r="E402" s="336">
        <v>60</v>
      </c>
      <c r="I402" s="101" t="str">
        <f>IFERROR(VLOOKUP(B402,GlobalOnly,3,FALSE),C402 &amp;IF(G402="S24"," -NEW",""))</f>
        <v>Espresso Armwarmer</v>
      </c>
      <c r="K402" s="101" t="s">
        <v>836</v>
      </c>
      <c r="L402" s="101" t="s">
        <v>795</v>
      </c>
      <c r="M402" s="101" t="str">
        <f t="shared" si="13"/>
        <v>P4525080424</v>
      </c>
      <c r="N402" s="101" t="s">
        <v>93</v>
      </c>
      <c r="O402" s="101">
        <v>4525080</v>
      </c>
      <c r="P402" s="101" t="s">
        <v>319</v>
      </c>
      <c r="Q402" s="337" t="s">
        <v>119</v>
      </c>
      <c r="R402" s="101" t="s">
        <v>21</v>
      </c>
      <c r="U402" s="101" t="s">
        <v>786</v>
      </c>
      <c r="V402" s="101" t="s">
        <v>21</v>
      </c>
      <c r="W402" s="101" t="str">
        <f>VLOOKUP(M402,'order form'!B:B,1,FALSE)</f>
        <v>P4525080424</v>
      </c>
    </row>
    <row r="403" spans="1:23" s="101" customFormat="1" ht="12.75" x14ac:dyDescent="0.2">
      <c r="A403" s="101" t="str">
        <f t="shared" si="14"/>
        <v>P4525080</v>
      </c>
      <c r="B403" s="101">
        <v>4525080</v>
      </c>
      <c r="C403" s="101" t="s">
        <v>319</v>
      </c>
      <c r="D403" s="336">
        <v>30</v>
      </c>
      <c r="E403" s="336">
        <v>60</v>
      </c>
      <c r="I403" s="101" t="str">
        <f>IFERROR(VLOOKUP(B403,GlobalOnly,3,FALSE),C403 &amp;IF(G403="S24"," -NEW",""))</f>
        <v>Espresso Armwarmer</v>
      </c>
      <c r="K403" s="101" t="s">
        <v>836</v>
      </c>
      <c r="L403" s="101" t="s">
        <v>795</v>
      </c>
      <c r="M403" s="101" t="str">
        <f t="shared" si="13"/>
        <v>P4525080863</v>
      </c>
      <c r="N403" s="101" t="s">
        <v>93</v>
      </c>
      <c r="O403" s="101">
        <v>4525080</v>
      </c>
      <c r="P403" s="101" t="s">
        <v>319</v>
      </c>
      <c r="Q403" s="337" t="s">
        <v>353</v>
      </c>
      <c r="R403" s="101" t="s">
        <v>338</v>
      </c>
      <c r="U403" s="101" t="s">
        <v>786</v>
      </c>
      <c r="V403" s="101" t="s">
        <v>338</v>
      </c>
      <c r="W403" s="101" t="str">
        <f>VLOOKUP(M403,'order form'!B:B,1,FALSE)</f>
        <v>P4525080863</v>
      </c>
    </row>
    <row r="404" spans="1:23" s="101" customFormat="1" ht="12.75" x14ac:dyDescent="0.2">
      <c r="A404" s="101" t="str">
        <f t="shared" si="14"/>
        <v>P4526037</v>
      </c>
      <c r="B404" s="101">
        <v>4526037</v>
      </c>
      <c r="C404" s="101" t="s">
        <v>639</v>
      </c>
      <c r="D404" s="336">
        <v>25</v>
      </c>
      <c r="E404" s="336">
        <v>50</v>
      </c>
      <c r="I404" s="101" t="str">
        <f>IFERROR(VLOOKUP(B404,GlobalOnly,3,FALSE),C404 &amp;IF(G404="S24"," -NEW",""))</f>
        <v>UPF 50 + Light Arm 3 Sleeves</v>
      </c>
      <c r="K404" s="101" t="s">
        <v>836</v>
      </c>
      <c r="L404" s="101" t="s">
        <v>795</v>
      </c>
      <c r="M404" s="101" t="str">
        <f t="shared" ref="M404:M467" si="15">N404&amp;O404&amp;Q404</f>
        <v>P4526037001</v>
      </c>
      <c r="N404" s="101" t="s">
        <v>93</v>
      </c>
      <c r="O404" s="101">
        <v>4526037</v>
      </c>
      <c r="P404" s="101" t="s">
        <v>639</v>
      </c>
      <c r="Q404" s="337" t="s">
        <v>131</v>
      </c>
      <c r="R404" s="101" t="s">
        <v>42</v>
      </c>
      <c r="U404" s="101" t="s">
        <v>786</v>
      </c>
      <c r="V404" s="101" t="s">
        <v>1269</v>
      </c>
      <c r="W404" s="101" t="str">
        <f>VLOOKUP(M404,'order form'!B:B,1,FALSE)</f>
        <v>P4526037001</v>
      </c>
    </row>
    <row r="405" spans="1:23" s="101" customFormat="1" ht="12.75" x14ac:dyDescent="0.2">
      <c r="A405" s="101" t="str">
        <f t="shared" si="14"/>
        <v>P4526037</v>
      </c>
      <c r="B405" s="101">
        <v>4526037</v>
      </c>
      <c r="C405" s="101" t="s">
        <v>639</v>
      </c>
      <c r="D405" s="336">
        <v>25</v>
      </c>
      <c r="E405" s="336">
        <v>50</v>
      </c>
      <c r="I405" s="101" t="str">
        <f>IFERROR(VLOOKUP(B405,GlobalOnly,3,FALSE),C405 &amp;IF(G405="S24"," -NEW",""))</f>
        <v>UPF 50 + Light Arm 3 Sleeves</v>
      </c>
      <c r="K405" s="101" t="s">
        <v>836</v>
      </c>
      <c r="L405" s="101" t="s">
        <v>795</v>
      </c>
      <c r="M405" s="101" t="str">
        <f t="shared" si="15"/>
        <v>P4526037010</v>
      </c>
      <c r="N405" s="101" t="s">
        <v>93</v>
      </c>
      <c r="O405" s="101">
        <v>4526037</v>
      </c>
      <c r="P405" s="101" t="s">
        <v>639</v>
      </c>
      <c r="Q405" s="337" t="s">
        <v>126</v>
      </c>
      <c r="R405" s="101" t="s">
        <v>27</v>
      </c>
      <c r="U405" s="101" t="s">
        <v>786</v>
      </c>
      <c r="V405" s="101" t="s">
        <v>27</v>
      </c>
      <c r="W405" s="101" t="str">
        <f>VLOOKUP(M405,'order form'!B:B,1,FALSE)</f>
        <v>P4526037010</v>
      </c>
    </row>
    <row r="406" spans="1:23" s="101" customFormat="1" ht="12.75" x14ac:dyDescent="0.2">
      <c r="A406" s="101" t="str">
        <f t="shared" si="14"/>
        <v>Q20584</v>
      </c>
      <c r="B406" s="101">
        <v>20584</v>
      </c>
      <c r="C406" s="101" t="s">
        <v>96</v>
      </c>
      <c r="D406" s="336">
        <v>17.5</v>
      </c>
      <c r="E406" s="336">
        <v>35</v>
      </c>
      <c r="G406" s="101" t="s">
        <v>48</v>
      </c>
      <c r="I406" s="101" t="str">
        <f>IFERROR(VLOOKUP(B406,GlobalOnly,3,FALSE),C406 &amp;IF(G406="S24"," -NEW",""))</f>
        <v>Pro Seamless Knee Warmer</v>
      </c>
      <c r="K406" s="348" t="s">
        <v>832</v>
      </c>
      <c r="L406" s="101" t="s">
        <v>795</v>
      </c>
      <c r="M406" s="101" t="str">
        <f t="shared" si="15"/>
        <v>Q20584010</v>
      </c>
      <c r="N406" s="101" t="s">
        <v>95</v>
      </c>
      <c r="O406" s="101">
        <v>20584</v>
      </c>
      <c r="P406" s="101" t="s">
        <v>96</v>
      </c>
      <c r="Q406" s="337" t="s">
        <v>126</v>
      </c>
      <c r="R406" s="101" t="s">
        <v>27</v>
      </c>
      <c r="S406" s="101" t="s">
        <v>48</v>
      </c>
      <c r="U406" s="101" t="s">
        <v>787</v>
      </c>
      <c r="V406" s="101" t="s">
        <v>27</v>
      </c>
      <c r="W406" s="101" t="str">
        <f>VLOOKUP(M406,'order form'!B:B,1,FALSE)</f>
        <v>Q20584010</v>
      </c>
    </row>
    <row r="407" spans="1:23" s="101" customFormat="1" ht="12.75" x14ac:dyDescent="0.2">
      <c r="A407" s="101" t="str">
        <f t="shared" si="14"/>
        <v>Q20584</v>
      </c>
      <c r="B407" s="101">
        <v>20584</v>
      </c>
      <c r="C407" s="101" t="s">
        <v>96</v>
      </c>
      <c r="D407" s="336">
        <v>17.5</v>
      </c>
      <c r="E407" s="336">
        <v>35</v>
      </c>
      <c r="G407" s="101" t="s">
        <v>48</v>
      </c>
      <c r="I407" s="101" t="str">
        <f>IFERROR(VLOOKUP(B407,GlobalOnly,3,FALSE),C407 &amp;IF(G407="S24"," -NEW",""))</f>
        <v>Pro Seamless Knee Warmer</v>
      </c>
      <c r="K407" s="348" t="s">
        <v>832</v>
      </c>
      <c r="L407" s="101" t="s">
        <v>795</v>
      </c>
      <c r="M407" s="101" t="str">
        <f t="shared" si="15"/>
        <v>Q20584424</v>
      </c>
      <c r="N407" s="101" t="s">
        <v>95</v>
      </c>
      <c r="O407" s="101">
        <v>20584</v>
      </c>
      <c r="P407" s="101" t="s">
        <v>96</v>
      </c>
      <c r="Q407" s="337" t="s">
        <v>119</v>
      </c>
      <c r="R407" s="101" t="s">
        <v>21</v>
      </c>
      <c r="S407" s="101" t="s">
        <v>17</v>
      </c>
      <c r="U407" s="101" t="s">
        <v>787</v>
      </c>
      <c r="V407" s="101" t="s">
        <v>21</v>
      </c>
      <c r="W407" s="101" t="str">
        <f>VLOOKUP(M407,'order form'!B:B,1,FALSE)</f>
        <v>Q20584424</v>
      </c>
    </row>
    <row r="408" spans="1:23" s="101" customFormat="1" ht="12.75" x14ac:dyDescent="0.2">
      <c r="A408" s="101" t="str">
        <f t="shared" si="14"/>
        <v>Q4526039</v>
      </c>
      <c r="B408" s="101">
        <v>4526039</v>
      </c>
      <c r="C408" s="101" t="s">
        <v>640</v>
      </c>
      <c r="D408" s="336">
        <v>30</v>
      </c>
      <c r="E408" s="336">
        <v>60</v>
      </c>
      <c r="I408" s="101" t="str">
        <f>IFERROR(VLOOKUP(B408,GlobalOnly,3,FALSE),C408 &amp;IF(G408="S24"," -NEW",""))</f>
        <v>UPF 50 + Light Knee 3 Sleeves</v>
      </c>
      <c r="K408" s="101" t="s">
        <v>836</v>
      </c>
      <c r="L408" s="101" t="s">
        <v>795</v>
      </c>
      <c r="M408" s="101" t="str">
        <f t="shared" si="15"/>
        <v>Q4526039010</v>
      </c>
      <c r="N408" s="101" t="s">
        <v>95</v>
      </c>
      <c r="O408" s="101">
        <v>4526039</v>
      </c>
      <c r="P408" s="101" t="s">
        <v>640</v>
      </c>
      <c r="Q408" s="337" t="s">
        <v>126</v>
      </c>
      <c r="R408" s="101" t="s">
        <v>27</v>
      </c>
      <c r="U408" s="101" t="s">
        <v>787</v>
      </c>
      <c r="V408" s="101" t="s">
        <v>27</v>
      </c>
      <c r="W408" s="101" t="str">
        <f>VLOOKUP(M408,'order form'!B:B,1,FALSE)</f>
        <v>Q4526039010</v>
      </c>
    </row>
    <row r="409" spans="1:23" s="101" customFormat="1" ht="12.75" x14ac:dyDescent="0.2">
      <c r="A409" s="101" t="str">
        <f t="shared" si="14"/>
        <v>R16062</v>
      </c>
      <c r="B409" s="101">
        <v>16062</v>
      </c>
      <c r="C409" s="101" t="s">
        <v>98</v>
      </c>
      <c r="D409" s="336">
        <v>8.5</v>
      </c>
      <c r="E409" s="336">
        <v>17</v>
      </c>
      <c r="G409" s="101" t="s">
        <v>63</v>
      </c>
      <c r="I409" s="101" t="str">
        <f>IFERROR(VLOOKUP(B409,GlobalOnly,3,FALSE),C409 &amp;IF(G409="S24"," -NEW",""))</f>
        <v>Invisibile Sock</v>
      </c>
      <c r="K409" s="101" t="s">
        <v>832</v>
      </c>
      <c r="L409" s="101" t="s">
        <v>794</v>
      </c>
      <c r="M409" s="101" t="str">
        <f t="shared" si="15"/>
        <v>R16062001</v>
      </c>
      <c r="N409" s="101" t="s">
        <v>97</v>
      </c>
      <c r="O409" s="101">
        <v>16062</v>
      </c>
      <c r="P409" s="101" t="s">
        <v>98</v>
      </c>
      <c r="Q409" s="337" t="s">
        <v>131</v>
      </c>
      <c r="R409" s="101" t="s">
        <v>42</v>
      </c>
      <c r="S409" s="101" t="s">
        <v>72</v>
      </c>
      <c r="U409" s="101" t="s">
        <v>788</v>
      </c>
      <c r="V409" s="101" t="s">
        <v>42</v>
      </c>
      <c r="W409" s="101" t="str">
        <f>VLOOKUP(M409,'order form'!B:B,1,FALSE)</f>
        <v>R16062001</v>
      </c>
    </row>
    <row r="410" spans="1:23" s="101" customFormat="1" ht="12.75" x14ac:dyDescent="0.2">
      <c r="A410" s="101" t="str">
        <f t="shared" si="14"/>
        <v>R16062</v>
      </c>
      <c r="B410" s="101">
        <v>16062</v>
      </c>
      <c r="C410" s="101" t="s">
        <v>98</v>
      </c>
      <c r="D410" s="336">
        <v>8.5</v>
      </c>
      <c r="E410" s="336">
        <v>17</v>
      </c>
      <c r="G410" s="101" t="s">
        <v>63</v>
      </c>
      <c r="I410" s="101" t="str">
        <f>IFERROR(VLOOKUP(B410,GlobalOnly,3,FALSE),C410 &amp;IF(G410="S24"," -NEW",""))</f>
        <v>Invisibile Sock</v>
      </c>
      <c r="K410" s="101" t="s">
        <v>832</v>
      </c>
      <c r="L410" s="101" t="s">
        <v>794</v>
      </c>
      <c r="M410" s="101" t="str">
        <f t="shared" si="15"/>
        <v>R16062010</v>
      </c>
      <c r="N410" s="101" t="s">
        <v>97</v>
      </c>
      <c r="O410" s="101">
        <v>16062</v>
      </c>
      <c r="P410" s="101" t="s">
        <v>98</v>
      </c>
      <c r="Q410" s="337" t="s">
        <v>126</v>
      </c>
      <c r="R410" s="101" t="s">
        <v>27</v>
      </c>
      <c r="S410" s="101" t="s">
        <v>63</v>
      </c>
      <c r="U410" s="101" t="s">
        <v>788</v>
      </c>
      <c r="V410" s="101" t="s">
        <v>27</v>
      </c>
      <c r="W410" s="101" t="str">
        <f>VLOOKUP(M410,'order form'!B:B,1,FALSE)</f>
        <v>R16062010</v>
      </c>
    </row>
    <row r="411" spans="1:23" s="101" customFormat="1" ht="12.75" x14ac:dyDescent="0.2">
      <c r="A411" s="101" t="str">
        <f t="shared" si="14"/>
        <v>R4523091</v>
      </c>
      <c r="B411" s="101">
        <v>4523091</v>
      </c>
      <c r="C411" s="101" t="s">
        <v>99</v>
      </c>
      <c r="D411" s="336">
        <v>8.5</v>
      </c>
      <c r="E411" s="336">
        <v>17</v>
      </c>
      <c r="G411" s="101" t="s">
        <v>17</v>
      </c>
      <c r="I411" s="101" t="str">
        <f>IFERROR(VLOOKUP(B411,GlobalOnly,3,FALSE),C411 &amp;IF(G411="S24"," -NEW",""))</f>
        <v>Lowboy 2 Sock</v>
      </c>
      <c r="K411" s="101" t="s">
        <v>833</v>
      </c>
      <c r="L411" s="101" t="s">
        <v>795</v>
      </c>
      <c r="M411" s="101" t="str">
        <f t="shared" si="15"/>
        <v>R4523091001</v>
      </c>
      <c r="N411" s="101" t="s">
        <v>97</v>
      </c>
      <c r="O411" s="101">
        <v>4523091</v>
      </c>
      <c r="P411" s="101" t="s">
        <v>99</v>
      </c>
      <c r="Q411" s="337" t="s">
        <v>131</v>
      </c>
      <c r="R411" s="101" t="s">
        <v>100</v>
      </c>
      <c r="S411" s="101" t="s">
        <v>17</v>
      </c>
      <c r="U411" s="101" t="s">
        <v>788</v>
      </c>
      <c r="V411" s="101" t="s">
        <v>100</v>
      </c>
      <c r="W411" s="101" t="str">
        <f>VLOOKUP(M411,'order form'!B:B,1,FALSE)</f>
        <v>R4523091001</v>
      </c>
    </row>
    <row r="412" spans="1:23" s="101" customFormat="1" ht="12.75" x14ac:dyDescent="0.2">
      <c r="A412" s="101" t="str">
        <f t="shared" si="14"/>
        <v>R4523091</v>
      </c>
      <c r="B412" s="101">
        <v>4523091</v>
      </c>
      <c r="C412" s="101" t="s">
        <v>99</v>
      </c>
      <c r="D412" s="336">
        <v>8.5</v>
      </c>
      <c r="E412" s="336">
        <v>17</v>
      </c>
      <c r="G412" s="101" t="s">
        <v>17</v>
      </c>
      <c r="I412" s="101" t="str">
        <f>IFERROR(VLOOKUP(B412,GlobalOnly,3,FALSE),C412 &amp;IF(G412="S24"," -NEW",""))</f>
        <v>Lowboy 2 Sock</v>
      </c>
      <c r="K412" s="101" t="s">
        <v>833</v>
      </c>
      <c r="L412" s="101" t="s">
        <v>795</v>
      </c>
      <c r="M412" s="101" t="str">
        <f t="shared" si="15"/>
        <v>R4523091010</v>
      </c>
      <c r="N412" s="101" t="s">
        <v>97</v>
      </c>
      <c r="O412" s="101">
        <v>4523091</v>
      </c>
      <c r="P412" s="101" t="s">
        <v>99</v>
      </c>
      <c r="Q412" s="337" t="s">
        <v>126</v>
      </c>
      <c r="R412" s="101" t="s">
        <v>101</v>
      </c>
      <c r="S412" s="101" t="s">
        <v>17</v>
      </c>
      <c r="U412" s="101" t="s">
        <v>788</v>
      </c>
      <c r="V412" s="101" t="s">
        <v>101</v>
      </c>
      <c r="W412" s="101" t="str">
        <f>VLOOKUP(M412,'order form'!B:B,1,FALSE)</f>
        <v>R4523091010</v>
      </c>
    </row>
    <row r="413" spans="1:23" s="101" customFormat="1" ht="12.75" x14ac:dyDescent="0.2">
      <c r="A413" s="101" t="str">
        <f t="shared" si="14"/>
        <v>R4525024</v>
      </c>
      <c r="B413" s="101">
        <v>4525024</v>
      </c>
      <c r="C413" s="101" t="s">
        <v>320</v>
      </c>
      <c r="D413" s="336">
        <v>12.5</v>
      </c>
      <c r="E413" s="336">
        <v>25</v>
      </c>
      <c r="I413" s="101" t="str">
        <f>IFERROR(VLOOKUP(B413,GlobalOnly,3,FALSE),C413 &amp;IF(G413="S24"," -NEW",""))</f>
        <v>Premio Evo 18 Sock</v>
      </c>
      <c r="K413" s="101" t="s">
        <v>833</v>
      </c>
      <c r="L413" s="101" t="s">
        <v>795</v>
      </c>
      <c r="M413" s="101" t="str">
        <f t="shared" si="15"/>
        <v>R4525024001</v>
      </c>
      <c r="N413" s="101" t="s">
        <v>97</v>
      </c>
      <c r="O413" s="101">
        <v>4525024</v>
      </c>
      <c r="P413" s="101" t="s">
        <v>320</v>
      </c>
      <c r="Q413" s="337" t="s">
        <v>131</v>
      </c>
      <c r="R413" s="101" t="s">
        <v>42</v>
      </c>
      <c r="U413" s="101" t="s">
        <v>788</v>
      </c>
      <c r="V413" s="101" t="s">
        <v>42</v>
      </c>
      <c r="W413" s="101" t="str">
        <f>VLOOKUP(M413,'order form'!B:B,1,FALSE)</f>
        <v>R4525024001</v>
      </c>
    </row>
    <row r="414" spans="1:23" s="101" customFormat="1" ht="12.75" x14ac:dyDescent="0.2">
      <c r="A414" s="101" t="str">
        <f t="shared" si="14"/>
        <v>R4525024</v>
      </c>
      <c r="B414" s="101">
        <v>4525024</v>
      </c>
      <c r="C414" s="101" t="s">
        <v>320</v>
      </c>
      <c r="D414" s="336">
        <v>12.5</v>
      </c>
      <c r="E414" s="336">
        <v>25</v>
      </c>
      <c r="I414" s="101" t="str">
        <f>IFERROR(VLOOKUP(B414,GlobalOnly,3,FALSE),C414 &amp;IF(G414="S24"," -NEW",""))</f>
        <v>Premio Evo 18 Sock</v>
      </c>
      <c r="K414" s="101" t="s">
        <v>833</v>
      </c>
      <c r="L414" s="101" t="s">
        <v>795</v>
      </c>
      <c r="M414" s="101" t="str">
        <f t="shared" si="15"/>
        <v>R4525024010</v>
      </c>
      <c r="N414" s="101" t="s">
        <v>97</v>
      </c>
      <c r="O414" s="101">
        <v>4525024</v>
      </c>
      <c r="P414" s="101" t="s">
        <v>320</v>
      </c>
      <c r="Q414" s="337" t="s">
        <v>126</v>
      </c>
      <c r="R414" s="101" t="s">
        <v>27</v>
      </c>
      <c r="U414" s="101" t="s">
        <v>788</v>
      </c>
      <c r="V414" s="101" t="s">
        <v>27</v>
      </c>
      <c r="W414" s="101" t="str">
        <f>VLOOKUP(M414,'order form'!B:B,1,FALSE)</f>
        <v>R4525024010</v>
      </c>
    </row>
    <row r="415" spans="1:23" s="101" customFormat="1" ht="12.75" x14ac:dyDescent="0.2">
      <c r="A415" s="101" t="str">
        <f t="shared" si="14"/>
        <v>R4525024</v>
      </c>
      <c r="B415" s="101">
        <v>4525024</v>
      </c>
      <c r="C415" s="101" t="s">
        <v>320</v>
      </c>
      <c r="D415" s="336">
        <v>12.5</v>
      </c>
      <c r="E415" s="336">
        <v>25</v>
      </c>
      <c r="I415" s="101" t="str">
        <f>IFERROR(VLOOKUP(B415,GlobalOnly,3,FALSE),C415 &amp;IF(G415="S24"," -NEW",""))</f>
        <v>Premio Evo 18 Sock</v>
      </c>
      <c r="K415" s="101" t="s">
        <v>833</v>
      </c>
      <c r="L415" s="101" t="s">
        <v>795</v>
      </c>
      <c r="M415" s="101" t="str">
        <f t="shared" si="15"/>
        <v>R4525024625</v>
      </c>
      <c r="N415" s="101" t="s">
        <v>97</v>
      </c>
      <c r="O415" s="101">
        <v>4525024</v>
      </c>
      <c r="P415" s="101" t="s">
        <v>320</v>
      </c>
      <c r="Q415" s="337" t="s">
        <v>132</v>
      </c>
      <c r="R415" s="101" t="s">
        <v>69</v>
      </c>
      <c r="U415" s="101" t="s">
        <v>788</v>
      </c>
      <c r="V415" s="101" t="s">
        <v>69</v>
      </c>
      <c r="W415" s="101" t="str">
        <f>VLOOKUP(M415,'order form'!B:B,1,FALSE)</f>
        <v>R4525024625</v>
      </c>
    </row>
    <row r="416" spans="1:23" s="101" customFormat="1" ht="12.75" x14ac:dyDescent="0.2">
      <c r="A416" s="101" t="str">
        <f t="shared" si="14"/>
        <v>R4525025</v>
      </c>
      <c r="B416" s="101">
        <v>4525025</v>
      </c>
      <c r="C416" s="101" t="s">
        <v>321</v>
      </c>
      <c r="D416" s="336">
        <v>11</v>
      </c>
      <c r="E416" s="336">
        <v>22</v>
      </c>
      <c r="I416" s="101" t="str">
        <f>IFERROR(VLOOKUP(B416,GlobalOnly,3,FALSE),C416 &amp;IF(G416="S24"," -NEW",""))</f>
        <v>A/C 18 Sock</v>
      </c>
      <c r="K416" s="101" t="s">
        <v>833</v>
      </c>
      <c r="L416" s="101" t="s">
        <v>795</v>
      </c>
      <c r="M416" s="101" t="str">
        <f t="shared" si="15"/>
        <v>R4525025001</v>
      </c>
      <c r="N416" s="101" t="s">
        <v>97</v>
      </c>
      <c r="O416" s="101">
        <v>4525025</v>
      </c>
      <c r="P416" s="101" t="s">
        <v>321</v>
      </c>
      <c r="Q416" s="337" t="s">
        <v>131</v>
      </c>
      <c r="R416" s="101" t="s">
        <v>42</v>
      </c>
      <c r="U416" s="101" t="s">
        <v>788</v>
      </c>
      <c r="V416" s="101" t="s">
        <v>42</v>
      </c>
      <c r="W416" s="101" t="str">
        <f>VLOOKUP(M416,'order form'!B:B,1,FALSE)</f>
        <v>R4525025001</v>
      </c>
    </row>
    <row r="417" spans="1:23" s="101" customFormat="1" ht="12.75" x14ac:dyDescent="0.2">
      <c r="A417" s="101" t="str">
        <f t="shared" si="14"/>
        <v>R4525025</v>
      </c>
      <c r="B417" s="101">
        <v>4525025</v>
      </c>
      <c r="C417" s="101" t="s">
        <v>321</v>
      </c>
      <c r="D417" s="336">
        <v>11</v>
      </c>
      <c r="E417" s="336">
        <v>22</v>
      </c>
      <c r="I417" s="101" t="str">
        <f>IFERROR(VLOOKUP(B417,GlobalOnly,3,FALSE),C417 &amp;IF(G417="S24"," -NEW",""))</f>
        <v>A/C 18 Sock</v>
      </c>
      <c r="K417" s="101" t="s">
        <v>833</v>
      </c>
      <c r="L417" s="101" t="s">
        <v>795</v>
      </c>
      <c r="M417" s="101" t="str">
        <f t="shared" si="15"/>
        <v>R4525025010</v>
      </c>
      <c r="N417" s="101" t="s">
        <v>97</v>
      </c>
      <c r="O417" s="101">
        <v>4525025</v>
      </c>
      <c r="P417" s="101" t="s">
        <v>321</v>
      </c>
      <c r="Q417" s="337" t="s">
        <v>126</v>
      </c>
      <c r="R417" s="101" t="s">
        <v>27</v>
      </c>
      <c r="U417" s="101" t="s">
        <v>788</v>
      </c>
      <c r="V417" s="101" t="s">
        <v>27</v>
      </c>
      <c r="W417" s="101" t="str">
        <f>VLOOKUP(M417,'order form'!B:B,1,FALSE)</f>
        <v>R4525025010</v>
      </c>
    </row>
    <row r="418" spans="1:23" s="101" customFormat="1" ht="12.75" x14ac:dyDescent="0.2">
      <c r="A418" s="101" t="str">
        <f t="shared" si="14"/>
        <v>R4525026</v>
      </c>
      <c r="B418" s="101">
        <v>4525026</v>
      </c>
      <c r="C418" s="101" t="s">
        <v>322</v>
      </c>
      <c r="D418" s="336">
        <v>11</v>
      </c>
      <c r="E418" s="336">
        <v>22</v>
      </c>
      <c r="I418" s="101" t="str">
        <f>IFERROR(VLOOKUP(B418,GlobalOnly,3,FALSE),C418 &amp;IF(G418="S24"," -NEW",""))</f>
        <v>Espresso 18 Sock</v>
      </c>
      <c r="K418" s="101" t="s">
        <v>833</v>
      </c>
      <c r="L418" s="101" t="s">
        <v>795</v>
      </c>
      <c r="M418" s="101" t="str">
        <f t="shared" si="15"/>
        <v>R4525026001</v>
      </c>
      <c r="N418" s="101" t="s">
        <v>97</v>
      </c>
      <c r="O418" s="101">
        <v>4525026</v>
      </c>
      <c r="P418" s="101" t="s">
        <v>322</v>
      </c>
      <c r="Q418" s="337" t="s">
        <v>131</v>
      </c>
      <c r="R418" s="101" t="s">
        <v>42</v>
      </c>
      <c r="U418" s="101" t="s">
        <v>788</v>
      </c>
      <c r="V418" s="101" t="s">
        <v>1269</v>
      </c>
      <c r="W418" s="101" t="str">
        <f>VLOOKUP(M418,'order form'!B:B,1,FALSE)</f>
        <v>R4525026001</v>
      </c>
    </row>
    <row r="419" spans="1:23" s="101" customFormat="1" ht="12.75" x14ac:dyDescent="0.2">
      <c r="A419" s="101" t="str">
        <f t="shared" si="14"/>
        <v>R4525026</v>
      </c>
      <c r="B419" s="101">
        <v>4525026</v>
      </c>
      <c r="C419" s="101" t="s">
        <v>322</v>
      </c>
      <c r="D419" s="336">
        <v>11</v>
      </c>
      <c r="E419" s="336">
        <v>22</v>
      </c>
      <c r="I419" s="101" t="str">
        <f>IFERROR(VLOOKUP(B419,GlobalOnly,3,FALSE),C419 &amp;IF(G419="S24"," -NEW",""))</f>
        <v>Espresso 18 Sock</v>
      </c>
      <c r="K419" s="101" t="s">
        <v>833</v>
      </c>
      <c r="L419" s="101" t="s">
        <v>795</v>
      </c>
      <c r="M419" s="101" t="str">
        <f t="shared" si="15"/>
        <v>R4525026010</v>
      </c>
      <c r="N419" s="101" t="s">
        <v>97</v>
      </c>
      <c r="O419" s="101">
        <v>4525026</v>
      </c>
      <c r="P419" s="101" t="s">
        <v>322</v>
      </c>
      <c r="Q419" s="337" t="s">
        <v>126</v>
      </c>
      <c r="R419" s="101" t="s">
        <v>27</v>
      </c>
      <c r="U419" s="101" t="s">
        <v>788</v>
      </c>
      <c r="V419" s="101" t="s">
        <v>1259</v>
      </c>
      <c r="W419" s="101" t="str">
        <f>VLOOKUP(M419,'order form'!B:B,1,FALSE)</f>
        <v>R4525026010</v>
      </c>
    </row>
    <row r="420" spans="1:23" s="101" customFormat="1" ht="12.75" x14ac:dyDescent="0.2">
      <c r="A420" s="101" t="str">
        <f t="shared" si="14"/>
        <v>R4525026</v>
      </c>
      <c r="B420" s="101">
        <v>4525026</v>
      </c>
      <c r="C420" s="101" t="s">
        <v>322</v>
      </c>
      <c r="D420" s="336">
        <v>11</v>
      </c>
      <c r="E420" s="336">
        <v>22</v>
      </c>
      <c r="I420" s="101" t="str">
        <f>IFERROR(VLOOKUP(B420,GlobalOnly,3,FALSE),C420 &amp;IF(G420="S24"," -NEW",""))</f>
        <v>Espresso 18 Sock</v>
      </c>
      <c r="K420" s="101" t="s">
        <v>833</v>
      </c>
      <c r="L420" s="101" t="s">
        <v>795</v>
      </c>
      <c r="M420" s="101" t="str">
        <f t="shared" si="15"/>
        <v>R4525026021</v>
      </c>
      <c r="N420" s="101" t="s">
        <v>97</v>
      </c>
      <c r="O420" s="101">
        <v>4525026</v>
      </c>
      <c r="P420" s="101" t="s">
        <v>322</v>
      </c>
      <c r="Q420" s="337" t="s">
        <v>356</v>
      </c>
      <c r="R420" s="101" t="s">
        <v>342</v>
      </c>
      <c r="U420" s="101" t="s">
        <v>788</v>
      </c>
      <c r="V420" s="101" t="s">
        <v>342</v>
      </c>
      <c r="W420" s="101" t="str">
        <f>VLOOKUP(M420,'order form'!B:B,1,FALSE)</f>
        <v>R4525026021</v>
      </c>
    </row>
    <row r="421" spans="1:23" s="101" customFormat="1" ht="12.75" x14ac:dyDescent="0.2">
      <c r="A421" s="101" t="str">
        <f t="shared" si="14"/>
        <v>R4525026</v>
      </c>
      <c r="B421" s="101">
        <v>4525026</v>
      </c>
      <c r="C421" s="101" t="s">
        <v>322</v>
      </c>
      <c r="D421" s="336">
        <v>11</v>
      </c>
      <c r="E421" s="336">
        <v>22</v>
      </c>
      <c r="I421" s="101" t="str">
        <f>IFERROR(VLOOKUP(B421,GlobalOnly,3,FALSE),C421 &amp;IF(G421="S24"," -NEW",""))</f>
        <v>Espresso 18 Sock</v>
      </c>
      <c r="K421" s="101" t="s">
        <v>833</v>
      </c>
      <c r="L421" s="101" t="s">
        <v>795</v>
      </c>
      <c r="M421" s="101" t="str">
        <f t="shared" si="15"/>
        <v>R4525026025</v>
      </c>
      <c r="N421" s="101" t="s">
        <v>97</v>
      </c>
      <c r="O421" s="101">
        <v>4525026</v>
      </c>
      <c r="P421" s="101" t="s">
        <v>322</v>
      </c>
      <c r="Q421" s="337" t="s">
        <v>758</v>
      </c>
      <c r="R421" s="101" t="s">
        <v>672</v>
      </c>
      <c r="U421" s="101" t="s">
        <v>788</v>
      </c>
      <c r="V421" s="101" t="s">
        <v>672</v>
      </c>
      <c r="W421" s="101" t="str">
        <f>VLOOKUP(M421,'order form'!B:B,1,FALSE)</f>
        <v>R4525026025</v>
      </c>
    </row>
    <row r="422" spans="1:23" s="101" customFormat="1" ht="12.75" x14ac:dyDescent="0.2">
      <c r="A422" s="101" t="str">
        <f t="shared" si="14"/>
        <v>R4525026</v>
      </c>
      <c r="B422" s="101">
        <v>4525026</v>
      </c>
      <c r="C422" s="101" t="s">
        <v>322</v>
      </c>
      <c r="D422" s="336">
        <v>11</v>
      </c>
      <c r="E422" s="336">
        <v>22</v>
      </c>
      <c r="I422" s="101" t="str">
        <f>IFERROR(VLOOKUP(B422,GlobalOnly,3,FALSE),C422 &amp;IF(G422="S24"," -NEW",""))</f>
        <v>Espresso 18 Sock</v>
      </c>
      <c r="K422" s="101" t="s">
        <v>833</v>
      </c>
      <c r="L422" s="101" t="s">
        <v>795</v>
      </c>
      <c r="M422" s="101" t="str">
        <f t="shared" si="15"/>
        <v>R4525026272</v>
      </c>
      <c r="N422" s="101" t="s">
        <v>97</v>
      </c>
      <c r="O422" s="101">
        <v>4525026</v>
      </c>
      <c r="P422" s="101" t="s">
        <v>322</v>
      </c>
      <c r="Q422" s="337" t="s">
        <v>762</v>
      </c>
      <c r="R422" s="101" t="s">
        <v>682</v>
      </c>
      <c r="U422" s="101" t="s">
        <v>788</v>
      </c>
      <c r="V422" s="101" t="s">
        <v>682</v>
      </c>
      <c r="W422" s="101" t="str">
        <f>VLOOKUP(M422,'order form'!B:B,1,FALSE)</f>
        <v>R4525026272</v>
      </c>
    </row>
    <row r="423" spans="1:23" s="101" customFormat="1" ht="12.75" x14ac:dyDescent="0.2">
      <c r="A423" s="101" t="str">
        <f t="shared" si="14"/>
        <v>R4525026</v>
      </c>
      <c r="B423" s="101">
        <v>4525026</v>
      </c>
      <c r="C423" s="101" t="s">
        <v>322</v>
      </c>
      <c r="D423" s="336">
        <v>11</v>
      </c>
      <c r="E423" s="336">
        <v>22</v>
      </c>
      <c r="I423" s="101" t="str">
        <f>IFERROR(VLOOKUP(B423,GlobalOnly,3,FALSE),C423 &amp;IF(G423="S24"," -NEW",""))</f>
        <v>Espresso 18 Sock</v>
      </c>
      <c r="K423" s="101" t="s">
        <v>833</v>
      </c>
      <c r="L423" s="101" t="s">
        <v>795</v>
      </c>
      <c r="M423" s="101" t="str">
        <f t="shared" si="15"/>
        <v>R4525026294</v>
      </c>
      <c r="N423" s="101" t="s">
        <v>97</v>
      </c>
      <c r="O423" s="101">
        <v>4525026</v>
      </c>
      <c r="P423" s="101" t="s">
        <v>322</v>
      </c>
      <c r="Q423" s="337" t="s">
        <v>125</v>
      </c>
      <c r="R423" s="101" t="s">
        <v>26</v>
      </c>
      <c r="U423" s="101" t="s">
        <v>788</v>
      </c>
      <c r="V423" s="101" t="s">
        <v>26</v>
      </c>
      <c r="W423" s="101" t="str">
        <f>VLOOKUP(M423,'order form'!B:B,1,FALSE)</f>
        <v>R4525026294</v>
      </c>
    </row>
    <row r="424" spans="1:23" s="101" customFormat="1" ht="12.75" x14ac:dyDescent="0.2">
      <c r="A424" s="101" t="str">
        <f t="shared" ref="A424:A487" si="16">N424&amp;O424</f>
        <v>R4525026</v>
      </c>
      <c r="B424" s="101">
        <v>4525026</v>
      </c>
      <c r="C424" s="101" t="s">
        <v>322</v>
      </c>
      <c r="D424" s="336">
        <v>11</v>
      </c>
      <c r="E424" s="336">
        <v>22</v>
      </c>
      <c r="I424" s="101" t="str">
        <f>IFERROR(VLOOKUP(B424,GlobalOnly,3,FALSE),C424 &amp;IF(G424="S24"," -NEW",""))</f>
        <v>Espresso 18 Sock</v>
      </c>
      <c r="K424" s="101" t="s">
        <v>833</v>
      </c>
      <c r="L424" s="101" t="s">
        <v>795</v>
      </c>
      <c r="M424" s="101" t="str">
        <f t="shared" si="15"/>
        <v>R4525026424</v>
      </c>
      <c r="N424" s="101" t="s">
        <v>97</v>
      </c>
      <c r="O424" s="101">
        <v>4525026</v>
      </c>
      <c r="P424" s="101" t="s">
        <v>322</v>
      </c>
      <c r="Q424" s="337" t="s">
        <v>119</v>
      </c>
      <c r="R424" s="101" t="s">
        <v>21</v>
      </c>
      <c r="U424" s="101" t="s">
        <v>788</v>
      </c>
      <c r="V424" s="101" t="s">
        <v>1260</v>
      </c>
      <c r="W424" s="101" t="str">
        <f>VLOOKUP(M424,'order form'!B:B,1,FALSE)</f>
        <v>R4525026424</v>
      </c>
    </row>
    <row r="425" spans="1:23" s="101" customFormat="1" ht="12.75" x14ac:dyDescent="0.2">
      <c r="A425" s="101" t="str">
        <f t="shared" si="16"/>
        <v>R4525026</v>
      </c>
      <c r="B425" s="101">
        <v>4525026</v>
      </c>
      <c r="C425" s="101" t="s">
        <v>322</v>
      </c>
      <c r="D425" s="336">
        <v>11</v>
      </c>
      <c r="E425" s="336">
        <v>22</v>
      </c>
      <c r="I425" s="101" t="str">
        <f>IFERROR(VLOOKUP(B425,GlobalOnly,3,FALSE),C425 &amp;IF(G425="S24"," -NEW",""))</f>
        <v>Espresso 18 Sock</v>
      </c>
      <c r="K425" s="101" t="s">
        <v>833</v>
      </c>
      <c r="L425" s="101" t="s">
        <v>795</v>
      </c>
      <c r="M425" s="101" t="str">
        <f t="shared" si="15"/>
        <v>R4525026863</v>
      </c>
      <c r="N425" s="101" t="s">
        <v>97</v>
      </c>
      <c r="O425" s="101">
        <v>4525026</v>
      </c>
      <c r="P425" s="101" t="s">
        <v>322</v>
      </c>
      <c r="Q425" s="337" t="s">
        <v>353</v>
      </c>
      <c r="R425" s="101" t="s">
        <v>338</v>
      </c>
      <c r="U425" s="101" t="s">
        <v>788</v>
      </c>
      <c r="V425" s="101" t="s">
        <v>338</v>
      </c>
      <c r="W425" s="101" t="str">
        <f>VLOOKUP(M425,'order form'!B:B,1,FALSE)</f>
        <v>R4525026863</v>
      </c>
    </row>
    <row r="426" spans="1:23" s="101" customFormat="1" ht="12.75" x14ac:dyDescent="0.2">
      <c r="A426" s="101" t="str">
        <f t="shared" si="16"/>
        <v>R4525028</v>
      </c>
      <c r="B426" s="101">
        <v>4525028</v>
      </c>
      <c r="C426" s="101" t="s">
        <v>323</v>
      </c>
      <c r="D426" s="336">
        <v>11</v>
      </c>
      <c r="E426" s="336">
        <v>22</v>
      </c>
      <c r="I426" s="101" t="str">
        <f>IFERROR(VLOOKUP(B426,GlobalOnly,3,FALSE),C426 &amp;IF(G426="S24"," -NEW",""))</f>
        <v>Originale 18 Sock</v>
      </c>
      <c r="K426" s="101" t="s">
        <v>833</v>
      </c>
      <c r="L426" s="101" t="s">
        <v>795</v>
      </c>
      <c r="M426" s="101" t="str">
        <f t="shared" si="15"/>
        <v>R4525028001</v>
      </c>
      <c r="N426" s="101" t="s">
        <v>97</v>
      </c>
      <c r="O426" s="101">
        <v>4525028</v>
      </c>
      <c r="P426" s="101" t="s">
        <v>323</v>
      </c>
      <c r="Q426" s="337" t="s">
        <v>131</v>
      </c>
      <c r="R426" s="101" t="s">
        <v>33</v>
      </c>
      <c r="U426" s="101" t="s">
        <v>788</v>
      </c>
      <c r="V426" s="101" t="s">
        <v>33</v>
      </c>
      <c r="W426" s="101" t="str">
        <f>VLOOKUP(M426,'order form'!B:B,1,FALSE)</f>
        <v>R4525028001</v>
      </c>
    </row>
    <row r="427" spans="1:23" s="101" customFormat="1" ht="12.75" x14ac:dyDescent="0.2">
      <c r="A427" s="101" t="str">
        <f t="shared" si="16"/>
        <v>R4525028</v>
      </c>
      <c r="B427" s="101">
        <v>4525028</v>
      </c>
      <c r="C427" s="101" t="s">
        <v>323</v>
      </c>
      <c r="D427" s="336">
        <v>11</v>
      </c>
      <c r="E427" s="336">
        <v>22</v>
      </c>
      <c r="I427" s="101" t="str">
        <f>IFERROR(VLOOKUP(B427,GlobalOnly,3,FALSE),C427 &amp;IF(G427="S24"," -NEW",""))</f>
        <v>Originale 18 Sock</v>
      </c>
      <c r="K427" s="101" t="s">
        <v>833</v>
      </c>
      <c r="L427" s="101" t="s">
        <v>795</v>
      </c>
      <c r="M427" s="101" t="str">
        <f t="shared" si="15"/>
        <v>R4525028010</v>
      </c>
      <c r="N427" s="101" t="s">
        <v>97</v>
      </c>
      <c r="O427" s="101">
        <v>4525028</v>
      </c>
      <c r="P427" s="101" t="s">
        <v>323</v>
      </c>
      <c r="Q427" s="337" t="s">
        <v>126</v>
      </c>
      <c r="R427" s="101" t="s">
        <v>68</v>
      </c>
      <c r="U427" s="101" t="s">
        <v>788</v>
      </c>
      <c r="V427" s="101" t="s">
        <v>68</v>
      </c>
      <c r="W427" s="101" t="str">
        <f>VLOOKUP(M427,'order form'!B:B,1,FALSE)</f>
        <v>R4525028010</v>
      </c>
    </row>
    <row r="428" spans="1:23" s="101" customFormat="1" ht="12.75" x14ac:dyDescent="0.2">
      <c r="A428" s="101" t="str">
        <f t="shared" si="16"/>
        <v>R4525028</v>
      </c>
      <c r="B428" s="101">
        <v>4525028</v>
      </c>
      <c r="C428" s="101" t="s">
        <v>323</v>
      </c>
      <c r="D428" s="336">
        <v>11</v>
      </c>
      <c r="E428" s="336">
        <v>22</v>
      </c>
      <c r="I428" s="101" t="str">
        <f>IFERROR(VLOOKUP(B428,GlobalOnly,3,FALSE),C428 &amp;IF(G428="S24"," -NEW",""))</f>
        <v>Originale 18 Sock</v>
      </c>
      <c r="K428" s="101" t="s">
        <v>833</v>
      </c>
      <c r="L428" s="101" t="s">
        <v>795</v>
      </c>
      <c r="M428" s="101" t="str">
        <f t="shared" si="15"/>
        <v>R4525028501</v>
      </c>
      <c r="N428" s="101" t="s">
        <v>97</v>
      </c>
      <c r="O428" s="101">
        <v>4525028</v>
      </c>
      <c r="P428" s="101" t="s">
        <v>323</v>
      </c>
      <c r="Q428" s="337" t="s">
        <v>760</v>
      </c>
      <c r="R428" s="101" t="s">
        <v>696</v>
      </c>
      <c r="U428" s="101" t="s">
        <v>788</v>
      </c>
      <c r="V428" s="101" t="s">
        <v>696</v>
      </c>
      <c r="W428" s="101" t="str">
        <f>VLOOKUP(M428,'order form'!B:B,1,FALSE)</f>
        <v>R4525028501</v>
      </c>
    </row>
    <row r="429" spans="1:23" s="101" customFormat="1" ht="12.75" x14ac:dyDescent="0.2">
      <c r="A429" s="101" t="str">
        <f t="shared" si="16"/>
        <v>R4525028</v>
      </c>
      <c r="B429" s="101">
        <v>4525028</v>
      </c>
      <c r="C429" s="101" t="s">
        <v>323</v>
      </c>
      <c r="D429" s="336">
        <v>11</v>
      </c>
      <c r="E429" s="336">
        <v>22</v>
      </c>
      <c r="I429" s="101" t="str">
        <f>IFERROR(VLOOKUP(B429,GlobalOnly,3,FALSE),C429 &amp;IF(G429="S24"," -NEW",""))</f>
        <v>Originale 18 Sock</v>
      </c>
      <c r="K429" s="101" t="s">
        <v>833</v>
      </c>
      <c r="L429" s="101" t="s">
        <v>795</v>
      </c>
      <c r="M429" s="101" t="str">
        <f t="shared" si="15"/>
        <v>R4525028625</v>
      </c>
      <c r="N429" s="101" t="s">
        <v>97</v>
      </c>
      <c r="O429" s="101">
        <v>4525028</v>
      </c>
      <c r="P429" s="101" t="s">
        <v>323</v>
      </c>
      <c r="Q429" s="337" t="s">
        <v>132</v>
      </c>
      <c r="R429" s="101" t="s">
        <v>745</v>
      </c>
      <c r="U429" s="101" t="s">
        <v>788</v>
      </c>
      <c r="V429" s="101" t="s">
        <v>745</v>
      </c>
      <c r="W429" s="101" t="str">
        <f>VLOOKUP(M429,'order form'!B:B,1,FALSE)</f>
        <v>R4525028625</v>
      </c>
    </row>
    <row r="430" spans="1:23" s="101" customFormat="1" ht="12.75" x14ac:dyDescent="0.2">
      <c r="A430" s="101" t="str">
        <f t="shared" si="16"/>
        <v>R4525062</v>
      </c>
      <c r="B430" s="101">
        <v>4525062</v>
      </c>
      <c r="C430" s="101" t="s">
        <v>324</v>
      </c>
      <c r="D430" s="336">
        <v>12.5</v>
      </c>
      <c r="E430" s="336">
        <v>25</v>
      </c>
      <c r="I430" s="101" t="str">
        <f>IFERROR(VLOOKUP(B430,GlobalOnly,3,FALSE),C430 &amp;IF(G430="S24"," -NEW",""))</f>
        <v>Premio Evo W 12 Sock</v>
      </c>
      <c r="K430" s="101" t="s">
        <v>832</v>
      </c>
      <c r="L430" s="101" t="s">
        <v>794</v>
      </c>
      <c r="M430" s="101" t="str">
        <f t="shared" si="15"/>
        <v>R4525062001</v>
      </c>
      <c r="N430" s="101" t="s">
        <v>97</v>
      </c>
      <c r="O430" s="101">
        <v>4525062</v>
      </c>
      <c r="P430" s="101" t="s">
        <v>324</v>
      </c>
      <c r="Q430" s="337" t="s">
        <v>131</v>
      </c>
      <c r="R430" s="101" t="s">
        <v>42</v>
      </c>
      <c r="U430" s="101" t="s">
        <v>788</v>
      </c>
      <c r="V430" s="101" t="s">
        <v>42</v>
      </c>
      <c r="W430" s="101" t="str">
        <f>VLOOKUP(M430,'order form'!B:B,1,FALSE)</f>
        <v>R4525062001</v>
      </c>
    </row>
    <row r="431" spans="1:23" s="101" customFormat="1" ht="12.75" x14ac:dyDescent="0.2">
      <c r="A431" s="101" t="str">
        <f t="shared" si="16"/>
        <v>R4525062</v>
      </c>
      <c r="B431" s="101">
        <v>4525062</v>
      </c>
      <c r="C431" s="101" t="s">
        <v>324</v>
      </c>
      <c r="D431" s="336">
        <v>12.5</v>
      </c>
      <c r="E431" s="336">
        <v>25</v>
      </c>
      <c r="I431" s="101" t="str">
        <f>IFERROR(VLOOKUP(B431,GlobalOnly,3,FALSE),C431 &amp;IF(G431="S24"," -NEW",""))</f>
        <v>Premio Evo W 12 Sock</v>
      </c>
      <c r="K431" s="101" t="s">
        <v>832</v>
      </c>
      <c r="L431" s="101" t="s">
        <v>794</v>
      </c>
      <c r="M431" s="101" t="str">
        <f t="shared" si="15"/>
        <v>R4525062010</v>
      </c>
      <c r="N431" s="101" t="s">
        <v>97</v>
      </c>
      <c r="O431" s="101">
        <v>4525062</v>
      </c>
      <c r="P431" s="101" t="s">
        <v>324</v>
      </c>
      <c r="Q431" s="337" t="s">
        <v>126</v>
      </c>
      <c r="R431" s="101" t="s">
        <v>27</v>
      </c>
      <c r="U431" s="101" t="s">
        <v>788</v>
      </c>
      <c r="V431" s="101" t="s">
        <v>27</v>
      </c>
      <c r="W431" s="101" t="str">
        <f>VLOOKUP(M431,'order form'!B:B,1,FALSE)</f>
        <v>R4525062010</v>
      </c>
    </row>
    <row r="432" spans="1:23" s="101" customFormat="1" ht="12.75" x14ac:dyDescent="0.2">
      <c r="A432" s="101" t="str">
        <f t="shared" si="16"/>
        <v>R4525063</v>
      </c>
      <c r="B432" s="101">
        <v>4525063</v>
      </c>
      <c r="C432" s="101" t="s">
        <v>325</v>
      </c>
      <c r="D432" s="336">
        <v>10</v>
      </c>
      <c r="E432" s="336">
        <v>20</v>
      </c>
      <c r="I432" s="101" t="str">
        <f>IFERROR(VLOOKUP(B432,GlobalOnly,3,FALSE),C432 &amp;IF(G432="S24"," -NEW",""))</f>
        <v>Espresso 2 W 12 Sock</v>
      </c>
      <c r="K432" s="101" t="s">
        <v>832</v>
      </c>
      <c r="L432" s="101" t="s">
        <v>794</v>
      </c>
      <c r="M432" s="101" t="str">
        <f t="shared" si="15"/>
        <v>R4525063001</v>
      </c>
      <c r="N432" s="101" t="s">
        <v>97</v>
      </c>
      <c r="O432" s="101">
        <v>4525063</v>
      </c>
      <c r="P432" s="101" t="s">
        <v>325</v>
      </c>
      <c r="Q432" s="337" t="s">
        <v>131</v>
      </c>
      <c r="R432" s="101" t="s">
        <v>42</v>
      </c>
      <c r="U432" s="101" t="s">
        <v>788</v>
      </c>
      <c r="V432" s="101" t="s">
        <v>1269</v>
      </c>
      <c r="W432" s="101" t="str">
        <f>VLOOKUP(M432,'order form'!B:B,1,FALSE)</f>
        <v>R4525063001</v>
      </c>
    </row>
    <row r="433" spans="1:23" s="101" customFormat="1" ht="12.75" x14ac:dyDescent="0.2">
      <c r="A433" s="101" t="str">
        <f t="shared" si="16"/>
        <v>R4525063</v>
      </c>
      <c r="B433" s="101">
        <v>4525063</v>
      </c>
      <c r="C433" s="101" t="s">
        <v>325</v>
      </c>
      <c r="D433" s="336">
        <v>10</v>
      </c>
      <c r="E433" s="336">
        <v>20</v>
      </c>
      <c r="I433" s="101" t="str">
        <f>IFERROR(VLOOKUP(B433,GlobalOnly,3,FALSE),C433 &amp;IF(G433="S24"," -NEW",""))</f>
        <v>Espresso 2 W 12 Sock</v>
      </c>
      <c r="K433" s="101" t="s">
        <v>832</v>
      </c>
      <c r="L433" s="101" t="s">
        <v>794</v>
      </c>
      <c r="M433" s="101" t="str">
        <f t="shared" si="15"/>
        <v>R4525063010</v>
      </c>
      <c r="N433" s="101" t="s">
        <v>97</v>
      </c>
      <c r="O433" s="101">
        <v>4525063</v>
      </c>
      <c r="P433" s="101" t="s">
        <v>325</v>
      </c>
      <c r="Q433" s="337" t="s">
        <v>126</v>
      </c>
      <c r="R433" s="101" t="s">
        <v>27</v>
      </c>
      <c r="U433" s="101" t="s">
        <v>788</v>
      </c>
      <c r="V433" s="101" t="s">
        <v>27</v>
      </c>
      <c r="W433" s="101" t="str">
        <f>VLOOKUP(M433,'order form'!B:B,1,FALSE)</f>
        <v>R4525063010</v>
      </c>
    </row>
    <row r="434" spans="1:23" s="101" customFormat="1" ht="12.75" x14ac:dyDescent="0.2">
      <c r="A434" s="101" t="str">
        <f t="shared" si="16"/>
        <v>R4525063</v>
      </c>
      <c r="B434" s="101">
        <v>4525063</v>
      </c>
      <c r="C434" s="101" t="s">
        <v>325</v>
      </c>
      <c r="D434" s="336">
        <v>10</v>
      </c>
      <c r="E434" s="336">
        <v>20</v>
      </c>
      <c r="I434" s="101" t="str">
        <f>IFERROR(VLOOKUP(B434,GlobalOnly,3,FALSE),C434 &amp;IF(G434="S24"," -NEW",""))</f>
        <v>Espresso 2 W 12 Sock</v>
      </c>
      <c r="K434" s="101" t="s">
        <v>832</v>
      </c>
      <c r="L434" s="101" t="s">
        <v>794</v>
      </c>
      <c r="M434" s="101" t="str">
        <f t="shared" si="15"/>
        <v>R4525063025</v>
      </c>
      <c r="N434" s="101" t="s">
        <v>97</v>
      </c>
      <c r="O434" s="101">
        <v>4525063</v>
      </c>
      <c r="P434" s="101" t="s">
        <v>325</v>
      </c>
      <c r="Q434" s="337" t="s">
        <v>758</v>
      </c>
      <c r="R434" s="101" t="s">
        <v>672</v>
      </c>
      <c r="U434" s="101" t="s">
        <v>788</v>
      </c>
      <c r="V434" s="101" t="s">
        <v>672</v>
      </c>
      <c r="W434" s="101" t="str">
        <f>VLOOKUP(M434,'order form'!B:B,1,FALSE)</f>
        <v>R4525063025</v>
      </c>
    </row>
    <row r="435" spans="1:23" s="101" customFormat="1" ht="12.75" x14ac:dyDescent="0.2">
      <c r="A435" s="101" t="str">
        <f t="shared" si="16"/>
        <v>R4525063</v>
      </c>
      <c r="B435" s="101">
        <v>4525063</v>
      </c>
      <c r="C435" s="101" t="s">
        <v>325</v>
      </c>
      <c r="D435" s="336">
        <v>10</v>
      </c>
      <c r="E435" s="336">
        <v>20</v>
      </c>
      <c r="I435" s="101" t="str">
        <f>IFERROR(VLOOKUP(B435,GlobalOnly,3,FALSE),C435 &amp;IF(G435="S24"," -NEW",""))</f>
        <v>Espresso 2 W 12 Sock</v>
      </c>
      <c r="K435" s="101" t="s">
        <v>832</v>
      </c>
      <c r="L435" s="101" t="s">
        <v>794</v>
      </c>
      <c r="M435" s="101" t="str">
        <f t="shared" si="15"/>
        <v>R4525063053</v>
      </c>
      <c r="N435" s="101" t="s">
        <v>97</v>
      </c>
      <c r="O435" s="101">
        <v>4525063</v>
      </c>
      <c r="P435" s="101" t="s">
        <v>325</v>
      </c>
      <c r="Q435" s="337" t="s">
        <v>134</v>
      </c>
      <c r="R435" s="101" t="s">
        <v>35</v>
      </c>
      <c r="U435" s="101" t="s">
        <v>788</v>
      </c>
      <c r="V435" s="101" t="s">
        <v>35</v>
      </c>
      <c r="W435" s="101" t="str">
        <f>VLOOKUP(M435,'order form'!B:B,1,FALSE)</f>
        <v>R4525063053</v>
      </c>
    </row>
    <row r="436" spans="1:23" s="101" customFormat="1" ht="12.75" x14ac:dyDescent="0.2">
      <c r="A436" s="101" t="str">
        <f t="shared" si="16"/>
        <v>R4525063</v>
      </c>
      <c r="B436" s="101">
        <v>4525063</v>
      </c>
      <c r="C436" s="101" t="s">
        <v>325</v>
      </c>
      <c r="D436" s="336">
        <v>10</v>
      </c>
      <c r="E436" s="336">
        <v>20</v>
      </c>
      <c r="I436" s="101" t="str">
        <f>IFERROR(VLOOKUP(B436,GlobalOnly,3,FALSE),C436 &amp;IF(G436="S24"," -NEW",""))</f>
        <v>Espresso 2 W 12 Sock</v>
      </c>
      <c r="K436" s="101" t="s">
        <v>832</v>
      </c>
      <c r="L436" s="101" t="s">
        <v>794</v>
      </c>
      <c r="M436" s="101" t="str">
        <f t="shared" si="15"/>
        <v>R4525063424</v>
      </c>
      <c r="N436" s="101" t="s">
        <v>97</v>
      </c>
      <c r="O436" s="101">
        <v>4525063</v>
      </c>
      <c r="P436" s="101" t="s">
        <v>325</v>
      </c>
      <c r="Q436" s="337" t="s">
        <v>119</v>
      </c>
      <c r="R436" s="101" t="s">
        <v>21</v>
      </c>
      <c r="U436" s="101" t="s">
        <v>788</v>
      </c>
      <c r="V436" s="101" t="s">
        <v>21</v>
      </c>
      <c r="W436" s="101" t="str">
        <f>VLOOKUP(M436,'order form'!B:B,1,FALSE)</f>
        <v>R4525063424</v>
      </c>
    </row>
    <row r="437" spans="1:23" s="101" customFormat="1" ht="12.75" x14ac:dyDescent="0.2">
      <c r="A437" s="101" t="str">
        <f t="shared" si="16"/>
        <v>R4525063</v>
      </c>
      <c r="B437" s="101">
        <v>4525063</v>
      </c>
      <c r="C437" s="101" t="s">
        <v>325</v>
      </c>
      <c r="D437" s="336">
        <v>10</v>
      </c>
      <c r="E437" s="336">
        <v>20</v>
      </c>
      <c r="I437" s="101" t="str">
        <f>IFERROR(VLOOKUP(B437,GlobalOnly,3,FALSE),C437 &amp;IF(G437="S24"," -NEW",""))</f>
        <v>Espresso 2 W 12 Sock</v>
      </c>
      <c r="K437" s="101" t="s">
        <v>832</v>
      </c>
      <c r="L437" s="101" t="s">
        <v>794</v>
      </c>
      <c r="M437" s="101" t="str">
        <f t="shared" si="15"/>
        <v>R4525063501</v>
      </c>
      <c r="N437" s="101" t="s">
        <v>97</v>
      </c>
      <c r="O437" s="101">
        <v>4525063</v>
      </c>
      <c r="P437" s="101" t="s">
        <v>325</v>
      </c>
      <c r="Q437" s="337" t="s">
        <v>760</v>
      </c>
      <c r="R437" s="101" t="s">
        <v>689</v>
      </c>
      <c r="U437" s="101" t="s">
        <v>788</v>
      </c>
      <c r="V437" s="101" t="s">
        <v>689</v>
      </c>
      <c r="W437" s="101" t="str">
        <f>VLOOKUP(M437,'order form'!B:B,1,FALSE)</f>
        <v>R4525063501</v>
      </c>
    </row>
    <row r="438" spans="1:23" s="101" customFormat="1" ht="12.75" x14ac:dyDescent="0.2">
      <c r="A438" s="101" t="str">
        <f t="shared" si="16"/>
        <v>R4525063</v>
      </c>
      <c r="B438" s="101">
        <v>4525063</v>
      </c>
      <c r="C438" s="101" t="s">
        <v>325</v>
      </c>
      <c r="D438" s="336">
        <v>10</v>
      </c>
      <c r="E438" s="336">
        <v>20</v>
      </c>
      <c r="I438" s="101" t="str">
        <f>IFERROR(VLOOKUP(B438,GlobalOnly,3,FALSE),C438 &amp;IF(G438="S24"," -NEW",""))</f>
        <v>Espresso 2 W 12 Sock</v>
      </c>
      <c r="K438" s="101" t="s">
        <v>832</v>
      </c>
      <c r="L438" s="101" t="s">
        <v>794</v>
      </c>
      <c r="M438" s="101" t="str">
        <f t="shared" si="15"/>
        <v>R4525063538</v>
      </c>
      <c r="N438" s="101" t="s">
        <v>97</v>
      </c>
      <c r="O438" s="101">
        <v>4525063</v>
      </c>
      <c r="P438" s="101" t="s">
        <v>325</v>
      </c>
      <c r="Q438" s="337" t="s">
        <v>127</v>
      </c>
      <c r="R438" s="101" t="s">
        <v>29</v>
      </c>
      <c r="U438" s="101" t="s">
        <v>788</v>
      </c>
      <c r="V438" s="101" t="s">
        <v>1272</v>
      </c>
      <c r="W438" s="101" t="str">
        <f>VLOOKUP(M438,'order form'!B:B,1,FALSE)</f>
        <v>R4525063538</v>
      </c>
    </row>
    <row r="439" spans="1:23" s="101" customFormat="1" ht="12.75" x14ac:dyDescent="0.2">
      <c r="A439" s="101" t="str">
        <f t="shared" si="16"/>
        <v>R4525065</v>
      </c>
      <c r="B439" s="101">
        <v>4525065</v>
      </c>
      <c r="C439" s="101" t="s">
        <v>326</v>
      </c>
      <c r="D439" s="336">
        <v>9</v>
      </c>
      <c r="E439" s="336">
        <v>18</v>
      </c>
      <c r="I439" s="101" t="str">
        <f>IFERROR(VLOOKUP(B439,GlobalOnly,3,FALSE),C439 &amp;IF(G439="S24"," -NEW",""))</f>
        <v>Anima 7 Sock</v>
      </c>
      <c r="K439" s="101" t="s">
        <v>832</v>
      </c>
      <c r="L439" s="101" t="s">
        <v>794</v>
      </c>
      <c r="M439" s="101" t="str">
        <f t="shared" si="15"/>
        <v>R4525065001</v>
      </c>
      <c r="N439" s="101" t="s">
        <v>97</v>
      </c>
      <c r="O439" s="101">
        <v>4525065</v>
      </c>
      <c r="P439" s="101" t="s">
        <v>326</v>
      </c>
      <c r="Q439" s="337" t="s">
        <v>131</v>
      </c>
      <c r="R439" s="101" t="s">
        <v>42</v>
      </c>
      <c r="U439" s="101" t="s">
        <v>788</v>
      </c>
      <c r="V439" s="101" t="s">
        <v>42</v>
      </c>
      <c r="W439" s="101" t="str">
        <f>VLOOKUP(M439,'order form'!B:B,1,FALSE)</f>
        <v>R4525065001</v>
      </c>
    </row>
    <row r="440" spans="1:23" s="101" customFormat="1" ht="12.75" x14ac:dyDescent="0.2">
      <c r="A440" s="101" t="str">
        <f t="shared" si="16"/>
        <v>R4525065</v>
      </c>
      <c r="B440" s="101">
        <v>4525065</v>
      </c>
      <c r="C440" s="101" t="s">
        <v>326</v>
      </c>
      <c r="D440" s="336">
        <v>9</v>
      </c>
      <c r="E440" s="336">
        <v>18</v>
      </c>
      <c r="I440" s="101" t="str">
        <f>IFERROR(VLOOKUP(B440,GlobalOnly,3,FALSE),C440 &amp;IF(G440="S24"," -NEW",""))</f>
        <v>Anima 7 Sock</v>
      </c>
      <c r="K440" s="101" t="s">
        <v>832</v>
      </c>
      <c r="L440" s="101" t="s">
        <v>794</v>
      </c>
      <c r="M440" s="101" t="str">
        <f t="shared" si="15"/>
        <v>R4525065010</v>
      </c>
      <c r="N440" s="101" t="s">
        <v>97</v>
      </c>
      <c r="O440" s="101">
        <v>4525065</v>
      </c>
      <c r="P440" s="101" t="s">
        <v>326</v>
      </c>
      <c r="Q440" s="337" t="s">
        <v>126</v>
      </c>
      <c r="R440" s="101" t="s">
        <v>27</v>
      </c>
      <c r="U440" s="101" t="s">
        <v>788</v>
      </c>
      <c r="V440" s="101" t="s">
        <v>27</v>
      </c>
      <c r="W440" s="101" t="str">
        <f>VLOOKUP(M440,'order form'!B:B,1,FALSE)</f>
        <v>R4525065010</v>
      </c>
    </row>
    <row r="441" spans="1:23" s="101" customFormat="1" ht="12.75" x14ac:dyDescent="0.2">
      <c r="A441" s="101" t="str">
        <f t="shared" si="16"/>
        <v>R4526030</v>
      </c>
      <c r="B441" s="101">
        <v>4526030</v>
      </c>
      <c r="C441" s="101" t="s">
        <v>641</v>
      </c>
      <c r="D441" s="336">
        <v>32.5</v>
      </c>
      <c r="E441" s="336">
        <v>65</v>
      </c>
      <c r="I441" s="101" t="str">
        <f>IFERROR(VLOOKUP(B441,GlobalOnly,3,FALSE),C441 &amp;IF(G441="S24"," -NEW",""))</f>
        <v>Fast Feet 4 Sock</v>
      </c>
      <c r="K441" s="101" t="s">
        <v>833</v>
      </c>
      <c r="L441" s="101" t="s">
        <v>795</v>
      </c>
      <c r="M441" s="101" t="str">
        <f t="shared" si="15"/>
        <v>R4526030001</v>
      </c>
      <c r="N441" s="101" t="s">
        <v>97</v>
      </c>
      <c r="O441" s="101">
        <v>4526030</v>
      </c>
      <c r="P441" s="101" t="s">
        <v>641</v>
      </c>
      <c r="Q441" s="337" t="s">
        <v>131</v>
      </c>
      <c r="R441" s="101" t="s">
        <v>42</v>
      </c>
      <c r="U441" s="101" t="s">
        <v>788</v>
      </c>
      <c r="V441" s="101" t="s">
        <v>42</v>
      </c>
      <c r="W441" s="101" t="str">
        <f>VLOOKUP(M441,'order form'!B:B,1,FALSE)</f>
        <v>R4526030001</v>
      </c>
    </row>
    <row r="442" spans="1:23" s="101" customFormat="1" ht="12.75" x14ac:dyDescent="0.2">
      <c r="A442" s="101" t="str">
        <f t="shared" si="16"/>
        <v>R4526030</v>
      </c>
      <c r="B442" s="101">
        <v>4526030</v>
      </c>
      <c r="C442" s="101" t="s">
        <v>641</v>
      </c>
      <c r="D442" s="336">
        <v>32.5</v>
      </c>
      <c r="E442" s="336">
        <v>65</v>
      </c>
      <c r="I442" s="101" t="str">
        <f>IFERROR(VLOOKUP(B442,GlobalOnly,3,FALSE),C442 &amp;IF(G442="S24"," -NEW",""))</f>
        <v>Fast Feet 4 Sock</v>
      </c>
      <c r="K442" s="101" t="s">
        <v>833</v>
      </c>
      <c r="L442" s="101" t="s">
        <v>795</v>
      </c>
      <c r="M442" s="101" t="str">
        <f t="shared" si="15"/>
        <v>R4526030010</v>
      </c>
      <c r="N442" s="101" t="s">
        <v>97</v>
      </c>
      <c r="O442" s="101">
        <v>4526030</v>
      </c>
      <c r="P442" s="101" t="s">
        <v>641</v>
      </c>
      <c r="Q442" s="337" t="s">
        <v>126</v>
      </c>
      <c r="R442" s="101" t="s">
        <v>27</v>
      </c>
      <c r="U442" s="101" t="s">
        <v>788</v>
      </c>
      <c r="V442" s="101" t="s">
        <v>27</v>
      </c>
      <c r="W442" s="101" t="str">
        <f>VLOOKUP(M442,'order form'!B:B,1,FALSE)</f>
        <v>R4526030010</v>
      </c>
    </row>
    <row r="443" spans="1:23" s="101" customFormat="1" ht="12.75" x14ac:dyDescent="0.2">
      <c r="A443" s="101" t="str">
        <f t="shared" si="16"/>
        <v>R4526030</v>
      </c>
      <c r="B443" s="101">
        <v>4526030</v>
      </c>
      <c r="C443" s="101" t="s">
        <v>641</v>
      </c>
      <c r="D443" s="336">
        <v>32.5</v>
      </c>
      <c r="E443" s="336">
        <v>65</v>
      </c>
      <c r="I443" s="101" t="str">
        <f>IFERROR(VLOOKUP(B443,GlobalOnly,3,FALSE),C443 &amp;IF(G443="S24"," -NEW",""))</f>
        <v>Fast Feet 4 Sock</v>
      </c>
      <c r="K443" s="101" t="s">
        <v>833</v>
      </c>
      <c r="L443" s="101" t="s">
        <v>795</v>
      </c>
      <c r="M443" s="101" t="str">
        <f t="shared" si="15"/>
        <v>R4526030025</v>
      </c>
      <c r="N443" s="101" t="s">
        <v>97</v>
      </c>
      <c r="O443" s="101">
        <v>4526030</v>
      </c>
      <c r="P443" s="101" t="s">
        <v>641</v>
      </c>
      <c r="Q443" s="337" t="s">
        <v>758</v>
      </c>
      <c r="R443" s="101" t="s">
        <v>672</v>
      </c>
      <c r="U443" s="101" t="s">
        <v>788</v>
      </c>
      <c r="V443" s="101" t="s">
        <v>672</v>
      </c>
      <c r="W443" s="101" t="str">
        <f>VLOOKUP(M443,'order form'!B:B,1,FALSE)</f>
        <v>R4526030025</v>
      </c>
    </row>
    <row r="444" spans="1:23" s="101" customFormat="1" ht="12.75" x14ac:dyDescent="0.2">
      <c r="A444" s="101" t="str">
        <f t="shared" si="16"/>
        <v>R4526030</v>
      </c>
      <c r="B444" s="101">
        <v>4526030</v>
      </c>
      <c r="C444" s="101" t="s">
        <v>641</v>
      </c>
      <c r="D444" s="336">
        <v>32.5</v>
      </c>
      <c r="E444" s="336">
        <v>65</v>
      </c>
      <c r="I444" s="101" t="str">
        <f>IFERROR(VLOOKUP(B444,GlobalOnly,3,FALSE),C444 &amp;IF(G444="S24"," -NEW",""))</f>
        <v>Fast Feet 4 Sock</v>
      </c>
      <c r="K444" s="101" t="s">
        <v>833</v>
      </c>
      <c r="L444" s="101" t="s">
        <v>795</v>
      </c>
      <c r="M444" s="101" t="str">
        <f t="shared" si="15"/>
        <v>R4526030458</v>
      </c>
      <c r="N444" s="101" t="s">
        <v>97</v>
      </c>
      <c r="O444" s="101">
        <v>4526030</v>
      </c>
      <c r="P444" s="101" t="s">
        <v>641</v>
      </c>
      <c r="Q444" s="337" t="s">
        <v>140</v>
      </c>
      <c r="R444" s="101" t="s">
        <v>112</v>
      </c>
      <c r="U444" s="101" t="s">
        <v>788</v>
      </c>
      <c r="V444" s="101" t="s">
        <v>112</v>
      </c>
      <c r="W444" s="101" t="str">
        <f>VLOOKUP(M444,'order form'!B:B,1,FALSE)</f>
        <v>R4526030458</v>
      </c>
    </row>
    <row r="445" spans="1:23" s="101" customFormat="1" ht="12.75" x14ac:dyDescent="0.2">
      <c r="A445" s="101" t="str">
        <f t="shared" si="16"/>
        <v>R4526031</v>
      </c>
      <c r="B445" s="101">
        <v>4526031</v>
      </c>
      <c r="C445" s="101" t="s">
        <v>642</v>
      </c>
      <c r="D445" s="336">
        <v>14</v>
      </c>
      <c r="E445" s="336">
        <v>28</v>
      </c>
      <c r="I445" s="101" t="str">
        <f>IFERROR(VLOOKUP(B445,GlobalOnly,3,FALSE),C445 &amp;IF(G445="S24"," -NEW",""))</f>
        <v>Aero Race Pro 20 Sock</v>
      </c>
      <c r="K445" s="101" t="s">
        <v>833</v>
      </c>
      <c r="L445" s="101" t="s">
        <v>795</v>
      </c>
      <c r="M445" s="101" t="str">
        <f t="shared" si="15"/>
        <v>R4526031001</v>
      </c>
      <c r="N445" s="101" t="s">
        <v>97</v>
      </c>
      <c r="O445" s="101">
        <v>4526031</v>
      </c>
      <c r="P445" s="101" t="s">
        <v>642</v>
      </c>
      <c r="Q445" s="337" t="s">
        <v>131</v>
      </c>
      <c r="R445" s="101" t="s">
        <v>42</v>
      </c>
      <c r="U445" s="101" t="s">
        <v>788</v>
      </c>
      <c r="V445" s="101" t="s">
        <v>42</v>
      </c>
      <c r="W445" s="101" t="str">
        <f>VLOOKUP(M445,'order form'!B:B,1,FALSE)</f>
        <v>R4526031001</v>
      </c>
    </row>
    <row r="446" spans="1:23" s="101" customFormat="1" ht="12.75" x14ac:dyDescent="0.2">
      <c r="A446" s="101" t="str">
        <f t="shared" si="16"/>
        <v>R4526031</v>
      </c>
      <c r="B446" s="101">
        <v>4526031</v>
      </c>
      <c r="C446" s="101" t="s">
        <v>642</v>
      </c>
      <c r="D446" s="336">
        <v>14</v>
      </c>
      <c r="E446" s="336">
        <v>28</v>
      </c>
      <c r="I446" s="101" t="str">
        <f>IFERROR(VLOOKUP(B446,GlobalOnly,3,FALSE),C446 &amp;IF(G446="S24"," -NEW",""))</f>
        <v>Aero Race Pro 20 Sock</v>
      </c>
      <c r="K446" s="101" t="s">
        <v>833</v>
      </c>
      <c r="L446" s="101" t="s">
        <v>795</v>
      </c>
      <c r="M446" s="101" t="str">
        <f t="shared" si="15"/>
        <v>R4526031010</v>
      </c>
      <c r="N446" s="101" t="s">
        <v>97</v>
      </c>
      <c r="O446" s="101">
        <v>4526031</v>
      </c>
      <c r="P446" s="101" t="s">
        <v>642</v>
      </c>
      <c r="Q446" s="337" t="s">
        <v>126</v>
      </c>
      <c r="R446" s="101" t="s">
        <v>27</v>
      </c>
      <c r="U446" s="101" t="s">
        <v>788</v>
      </c>
      <c r="V446" s="101" t="s">
        <v>27</v>
      </c>
      <c r="W446" s="101" t="str">
        <f>VLOOKUP(M446,'order form'!B:B,1,FALSE)</f>
        <v>R4526031010</v>
      </c>
    </row>
    <row r="447" spans="1:23" s="101" customFormat="1" ht="12.75" x14ac:dyDescent="0.2">
      <c r="A447" s="101" t="str">
        <f t="shared" si="16"/>
        <v>R4526031</v>
      </c>
      <c r="B447" s="101">
        <v>4526031</v>
      </c>
      <c r="C447" s="101" t="s">
        <v>642</v>
      </c>
      <c r="D447" s="336">
        <v>14</v>
      </c>
      <c r="E447" s="336">
        <v>28</v>
      </c>
      <c r="I447" s="101" t="str">
        <f>IFERROR(VLOOKUP(B447,GlobalOnly,3,FALSE),C447 &amp;IF(G447="S24"," -NEW",""))</f>
        <v>Aero Race Pro 20 Sock</v>
      </c>
      <c r="K447" s="101" t="s">
        <v>833</v>
      </c>
      <c r="L447" s="101" t="s">
        <v>795</v>
      </c>
      <c r="M447" s="101" t="str">
        <f t="shared" si="15"/>
        <v>R4526031424</v>
      </c>
      <c r="N447" s="101" t="s">
        <v>97</v>
      </c>
      <c r="O447" s="101">
        <v>4526031</v>
      </c>
      <c r="P447" s="101" t="s">
        <v>642</v>
      </c>
      <c r="Q447" s="337" t="s">
        <v>119</v>
      </c>
      <c r="R447" s="101" t="s">
        <v>21</v>
      </c>
      <c r="U447" s="101" t="s">
        <v>788</v>
      </c>
      <c r="V447" s="101" t="s">
        <v>21</v>
      </c>
      <c r="W447" s="101" t="str">
        <f>VLOOKUP(M447,'order form'!B:B,1,FALSE)</f>
        <v>R4526031424</v>
      </c>
    </row>
    <row r="448" spans="1:23" s="101" customFormat="1" ht="12.75" x14ac:dyDescent="0.2">
      <c r="A448" s="101" t="str">
        <f t="shared" si="16"/>
        <v>R4526032</v>
      </c>
      <c r="B448" s="101">
        <v>4526032</v>
      </c>
      <c r="C448" s="101" t="s">
        <v>643</v>
      </c>
      <c r="D448" s="336">
        <v>10.5</v>
      </c>
      <c r="E448" s="336">
        <v>21</v>
      </c>
      <c r="I448" s="101" t="str">
        <f>IFERROR(VLOOKUP(B448,GlobalOnly,3,FALSE),C448 &amp;IF(G448="S24"," -NEW",""))</f>
        <v>Linea Logo 15 Sock</v>
      </c>
      <c r="K448" s="101" t="s">
        <v>833</v>
      </c>
      <c r="L448" s="101" t="s">
        <v>795</v>
      </c>
      <c r="M448" s="101" t="str">
        <f t="shared" si="15"/>
        <v>R4526032001</v>
      </c>
      <c r="N448" s="101" t="s">
        <v>97</v>
      </c>
      <c r="O448" s="101">
        <v>4526032</v>
      </c>
      <c r="P448" s="101" t="s">
        <v>643</v>
      </c>
      <c r="Q448" s="337" t="s">
        <v>131</v>
      </c>
      <c r="R448" s="101" t="s">
        <v>33</v>
      </c>
      <c r="U448" s="101" t="s">
        <v>788</v>
      </c>
      <c r="V448" s="101" t="s">
        <v>33</v>
      </c>
      <c r="W448" s="101" t="str">
        <f>VLOOKUP(M448,'order form'!B:B,1,FALSE)</f>
        <v>R4526032001</v>
      </c>
    </row>
    <row r="449" spans="1:23" s="101" customFormat="1" ht="12.75" x14ac:dyDescent="0.2">
      <c r="A449" s="101" t="str">
        <f t="shared" si="16"/>
        <v>R4526032</v>
      </c>
      <c r="B449" s="101">
        <v>4526032</v>
      </c>
      <c r="C449" s="101" t="s">
        <v>643</v>
      </c>
      <c r="D449" s="336">
        <v>10.5</v>
      </c>
      <c r="E449" s="336">
        <v>21</v>
      </c>
      <c r="I449" s="101" t="str">
        <f>IFERROR(VLOOKUP(B449,GlobalOnly,3,FALSE),C449 &amp;IF(G449="S24"," -NEW",""))</f>
        <v>Linea Logo 15 Sock</v>
      </c>
      <c r="K449" s="101" t="s">
        <v>833</v>
      </c>
      <c r="L449" s="101" t="s">
        <v>795</v>
      </c>
      <c r="M449" s="101" t="str">
        <f t="shared" si="15"/>
        <v>R4526032294</v>
      </c>
      <c r="N449" s="101" t="s">
        <v>97</v>
      </c>
      <c r="O449" s="101">
        <v>4526032</v>
      </c>
      <c r="P449" s="101" t="s">
        <v>643</v>
      </c>
      <c r="Q449" s="337" t="s">
        <v>125</v>
      </c>
      <c r="R449" s="101" t="s">
        <v>746</v>
      </c>
      <c r="U449" s="101" t="s">
        <v>788</v>
      </c>
      <c r="V449" s="101" t="s">
        <v>746</v>
      </c>
      <c r="W449" s="101" t="str">
        <f>VLOOKUP(M449,'order form'!B:B,1,FALSE)</f>
        <v>R4526032294</v>
      </c>
    </row>
    <row r="450" spans="1:23" s="101" customFormat="1" ht="12.75" x14ac:dyDescent="0.2">
      <c r="A450" s="101" t="str">
        <f t="shared" si="16"/>
        <v>R4526032</v>
      </c>
      <c r="B450" s="101">
        <v>4526032</v>
      </c>
      <c r="C450" s="101" t="s">
        <v>643</v>
      </c>
      <c r="D450" s="336">
        <v>10.5</v>
      </c>
      <c r="E450" s="336">
        <v>21</v>
      </c>
      <c r="I450" s="101" t="str">
        <f>IFERROR(VLOOKUP(B450,GlobalOnly,3,FALSE),C450 &amp;IF(G450="S24"," -NEW",""))</f>
        <v>Linea Logo 15 Sock</v>
      </c>
      <c r="K450" s="101" t="s">
        <v>833</v>
      </c>
      <c r="L450" s="101" t="s">
        <v>795</v>
      </c>
      <c r="M450" s="101" t="str">
        <f t="shared" si="15"/>
        <v>R4526032501</v>
      </c>
      <c r="N450" s="101" t="s">
        <v>97</v>
      </c>
      <c r="O450" s="101">
        <v>4526032</v>
      </c>
      <c r="P450" s="101" t="s">
        <v>643</v>
      </c>
      <c r="Q450" s="337" t="s">
        <v>760</v>
      </c>
      <c r="R450" s="101" t="s">
        <v>696</v>
      </c>
      <c r="U450" s="101" t="s">
        <v>788</v>
      </c>
      <c r="V450" s="101" t="s">
        <v>696</v>
      </c>
      <c r="W450" s="101" t="str">
        <f>VLOOKUP(M450,'order form'!B:B,1,FALSE)</f>
        <v>R4526032501</v>
      </c>
    </row>
    <row r="451" spans="1:23" s="101" customFormat="1" ht="12.75" x14ac:dyDescent="0.2">
      <c r="A451" s="101" t="str">
        <f t="shared" si="16"/>
        <v>R4526032</v>
      </c>
      <c r="B451" s="101">
        <v>4526032</v>
      </c>
      <c r="C451" s="101" t="s">
        <v>643</v>
      </c>
      <c r="D451" s="336">
        <v>10.5</v>
      </c>
      <c r="E451" s="336">
        <v>21</v>
      </c>
      <c r="I451" s="101" t="str">
        <f>IFERROR(VLOOKUP(B451,GlobalOnly,3,FALSE),C451 &amp;IF(G451="S24"," -NEW",""))</f>
        <v>Linea Logo 15 Sock</v>
      </c>
      <c r="K451" s="101" t="s">
        <v>833</v>
      </c>
      <c r="L451" s="101" t="s">
        <v>795</v>
      </c>
      <c r="M451" s="101" t="str">
        <f t="shared" si="15"/>
        <v>R4526032655</v>
      </c>
      <c r="N451" s="101" t="s">
        <v>97</v>
      </c>
      <c r="O451" s="101">
        <v>4526032</v>
      </c>
      <c r="P451" s="101" t="s">
        <v>643</v>
      </c>
      <c r="Q451" s="337" t="s">
        <v>763</v>
      </c>
      <c r="R451" s="101" t="s">
        <v>697</v>
      </c>
      <c r="U451" s="101" t="s">
        <v>788</v>
      </c>
      <c r="V451" s="101" t="s">
        <v>697</v>
      </c>
      <c r="W451" s="101" t="str">
        <f>VLOOKUP(M451,'order form'!B:B,1,FALSE)</f>
        <v>R4526032655</v>
      </c>
    </row>
    <row r="452" spans="1:23" s="101" customFormat="1" ht="12.75" x14ac:dyDescent="0.2">
      <c r="A452" s="101" t="str">
        <f t="shared" si="16"/>
        <v>R4526033</v>
      </c>
      <c r="B452" s="101">
        <v>4526033</v>
      </c>
      <c r="C452" s="101" t="s">
        <v>644</v>
      </c>
      <c r="D452" s="336">
        <v>10</v>
      </c>
      <c r="E452" s="336">
        <v>20</v>
      </c>
      <c r="I452" s="101" t="str">
        <f>IFERROR(VLOOKUP(B452,GlobalOnly,3,FALSE),C452 &amp;IF(G452="S24"," -NEW",""))</f>
        <v>Entrata 18 Sock</v>
      </c>
      <c r="K452" s="101" t="s">
        <v>833</v>
      </c>
      <c r="L452" s="101" t="s">
        <v>795</v>
      </c>
      <c r="M452" s="101" t="str">
        <f t="shared" si="15"/>
        <v>R4526033001</v>
      </c>
      <c r="N452" s="101" t="s">
        <v>97</v>
      </c>
      <c r="O452" s="101">
        <v>4526033</v>
      </c>
      <c r="P452" s="101" t="s">
        <v>644</v>
      </c>
      <c r="Q452" s="337" t="s">
        <v>131</v>
      </c>
      <c r="R452" s="101" t="s">
        <v>42</v>
      </c>
      <c r="U452" s="101" t="s">
        <v>788</v>
      </c>
      <c r="V452" s="101" t="s">
        <v>42</v>
      </c>
      <c r="W452" s="101" t="str">
        <f>VLOOKUP(M452,'order form'!B:B,1,FALSE)</f>
        <v>R4526033001</v>
      </c>
    </row>
    <row r="453" spans="1:23" s="101" customFormat="1" ht="12.75" x14ac:dyDescent="0.2">
      <c r="A453" s="101" t="str">
        <f t="shared" si="16"/>
        <v>R4526033</v>
      </c>
      <c r="B453" s="101">
        <v>4526033</v>
      </c>
      <c r="C453" s="101" t="s">
        <v>644</v>
      </c>
      <c r="D453" s="336">
        <v>10</v>
      </c>
      <c r="E453" s="336">
        <v>20</v>
      </c>
      <c r="I453" s="101" t="str">
        <f>IFERROR(VLOOKUP(B453,GlobalOnly,3,FALSE),C453 &amp;IF(G453="S24"," -NEW",""))</f>
        <v>Entrata 18 Sock</v>
      </c>
      <c r="K453" s="101" t="s">
        <v>833</v>
      </c>
      <c r="L453" s="101" t="s">
        <v>795</v>
      </c>
      <c r="M453" s="101" t="str">
        <f t="shared" si="15"/>
        <v>R4526033010</v>
      </c>
      <c r="N453" s="101" t="s">
        <v>97</v>
      </c>
      <c r="O453" s="101">
        <v>4526033</v>
      </c>
      <c r="P453" s="101" t="s">
        <v>644</v>
      </c>
      <c r="Q453" s="337" t="s">
        <v>126</v>
      </c>
      <c r="R453" s="101" t="s">
        <v>27</v>
      </c>
      <c r="U453" s="101" t="s">
        <v>788</v>
      </c>
      <c r="V453" s="101" t="s">
        <v>27</v>
      </c>
      <c r="W453" s="101" t="str">
        <f>VLOOKUP(M453,'order form'!B:B,1,FALSE)</f>
        <v>R4526033010</v>
      </c>
    </row>
    <row r="454" spans="1:23" s="101" customFormat="1" ht="12.75" x14ac:dyDescent="0.2">
      <c r="A454" s="101" t="str">
        <f t="shared" si="16"/>
        <v>R4526034</v>
      </c>
      <c r="B454" s="101">
        <v>4526034</v>
      </c>
      <c r="C454" s="101" t="s">
        <v>645</v>
      </c>
      <c r="D454" s="336">
        <v>10</v>
      </c>
      <c r="E454" s="336">
        <v>20</v>
      </c>
      <c r="I454" s="101" t="str">
        <f>IFERROR(VLOOKUP(B454,GlobalOnly,3,FALSE),C454 &amp;IF(G454="S24"," -NEW",""))</f>
        <v>Entrata 12 Sock</v>
      </c>
      <c r="K454" s="101" t="s">
        <v>833</v>
      </c>
      <c r="L454" s="101" t="s">
        <v>795</v>
      </c>
      <c r="M454" s="101" t="str">
        <f t="shared" si="15"/>
        <v>R4526034001</v>
      </c>
      <c r="N454" s="101" t="s">
        <v>97</v>
      </c>
      <c r="O454" s="101">
        <v>4526034</v>
      </c>
      <c r="P454" s="101" t="s">
        <v>645</v>
      </c>
      <c r="Q454" s="337" t="s">
        <v>131</v>
      </c>
      <c r="R454" s="101" t="s">
        <v>42</v>
      </c>
      <c r="U454" s="101" t="s">
        <v>788</v>
      </c>
      <c r="V454" s="101" t="s">
        <v>42</v>
      </c>
      <c r="W454" s="101" t="str">
        <f>VLOOKUP(M454,'order form'!B:B,1,FALSE)</f>
        <v>R4526034001</v>
      </c>
    </row>
    <row r="455" spans="1:23" s="101" customFormat="1" ht="12.75" x14ac:dyDescent="0.2">
      <c r="A455" s="101" t="str">
        <f t="shared" si="16"/>
        <v>R4526034</v>
      </c>
      <c r="B455" s="101">
        <v>4526034</v>
      </c>
      <c r="C455" s="101" t="s">
        <v>645</v>
      </c>
      <c r="D455" s="336">
        <v>10</v>
      </c>
      <c r="E455" s="336">
        <v>20</v>
      </c>
      <c r="I455" s="101" t="str">
        <f>IFERROR(VLOOKUP(B455,GlobalOnly,3,FALSE),C455 &amp;IF(G455="S24"," -NEW",""))</f>
        <v>Entrata 12 Sock</v>
      </c>
      <c r="K455" s="101" t="s">
        <v>833</v>
      </c>
      <c r="L455" s="101" t="s">
        <v>795</v>
      </c>
      <c r="M455" s="101" t="str">
        <f t="shared" si="15"/>
        <v>R4526034010</v>
      </c>
      <c r="N455" s="101" t="s">
        <v>97</v>
      </c>
      <c r="O455" s="101">
        <v>4526034</v>
      </c>
      <c r="P455" s="101" t="s">
        <v>645</v>
      </c>
      <c r="Q455" s="337" t="s">
        <v>126</v>
      </c>
      <c r="R455" s="101" t="s">
        <v>27</v>
      </c>
      <c r="U455" s="101" t="s">
        <v>788</v>
      </c>
      <c r="V455" s="101" t="s">
        <v>27</v>
      </c>
      <c r="W455" s="101" t="str">
        <f>VLOOKUP(M455,'order form'!B:B,1,FALSE)</f>
        <v>R4526034010</v>
      </c>
    </row>
    <row r="456" spans="1:23" s="101" customFormat="1" ht="12.75" x14ac:dyDescent="0.2">
      <c r="A456" s="101" t="str">
        <f t="shared" si="16"/>
        <v>R4526071</v>
      </c>
      <c r="B456" s="101">
        <v>4526071</v>
      </c>
      <c r="C456" s="101" t="s">
        <v>646</v>
      </c>
      <c r="D456" s="336">
        <v>10</v>
      </c>
      <c r="E456" s="336">
        <v>20</v>
      </c>
      <c r="I456" s="101" t="str">
        <f>IFERROR(VLOOKUP(B456,GlobalOnly,3,FALSE),C456 &amp;IF(G456="S24"," -NEW",""))</f>
        <v>Tonal Logo W 12 Sock</v>
      </c>
      <c r="K456" s="101" t="s">
        <v>832</v>
      </c>
      <c r="L456" s="101" t="s">
        <v>794</v>
      </c>
      <c r="M456" s="101" t="str">
        <f t="shared" si="15"/>
        <v>R4526071424</v>
      </c>
      <c r="N456" s="101" t="s">
        <v>97</v>
      </c>
      <c r="O456" s="101">
        <v>4526071</v>
      </c>
      <c r="P456" s="101" t="s">
        <v>646</v>
      </c>
      <c r="Q456" s="337" t="s">
        <v>119</v>
      </c>
      <c r="R456" s="101" t="s">
        <v>747</v>
      </c>
      <c r="U456" s="101" t="s">
        <v>788</v>
      </c>
      <c r="V456" s="101" t="s">
        <v>747</v>
      </c>
      <c r="W456" s="101" t="str">
        <f>VLOOKUP(M456,'order form'!B:B,1,FALSE)</f>
        <v>R4526071424</v>
      </c>
    </row>
    <row r="457" spans="1:23" s="101" customFormat="1" ht="12.75" x14ac:dyDescent="0.2">
      <c r="A457" s="101" t="str">
        <f t="shared" si="16"/>
        <v>R4526071</v>
      </c>
      <c r="B457" s="101">
        <v>4526071</v>
      </c>
      <c r="C457" s="101" t="s">
        <v>646</v>
      </c>
      <c r="D457" s="336">
        <v>10</v>
      </c>
      <c r="E457" s="336">
        <v>20</v>
      </c>
      <c r="I457" s="101" t="str">
        <f>IFERROR(VLOOKUP(B457,GlobalOnly,3,FALSE),C457 &amp;IF(G457="S24"," -NEW",""))</f>
        <v>Tonal Logo W 12 Sock</v>
      </c>
      <c r="K457" s="101" t="s">
        <v>832</v>
      </c>
      <c r="L457" s="101" t="s">
        <v>794</v>
      </c>
      <c r="M457" s="101" t="str">
        <f t="shared" si="15"/>
        <v>R4526071501</v>
      </c>
      <c r="N457" s="101" t="s">
        <v>97</v>
      </c>
      <c r="O457" s="101">
        <v>4526071</v>
      </c>
      <c r="P457" s="101" t="s">
        <v>646</v>
      </c>
      <c r="Q457" s="337" t="s">
        <v>760</v>
      </c>
      <c r="R457" s="101" t="s">
        <v>748</v>
      </c>
      <c r="U457" s="101" t="s">
        <v>788</v>
      </c>
      <c r="V457" s="101" t="s">
        <v>748</v>
      </c>
      <c r="W457" s="101" t="str">
        <f>VLOOKUP(M457,'order form'!B:B,1,FALSE)</f>
        <v>R4526071501</v>
      </c>
    </row>
    <row r="458" spans="1:23" s="101" customFormat="1" ht="12.75" x14ac:dyDescent="0.2">
      <c r="A458" s="101" t="str">
        <f t="shared" si="16"/>
        <v>R4526071</v>
      </c>
      <c r="B458" s="101">
        <v>4526071</v>
      </c>
      <c r="C458" s="101" t="s">
        <v>646</v>
      </c>
      <c r="D458" s="336">
        <v>10</v>
      </c>
      <c r="E458" s="336">
        <v>20</v>
      </c>
      <c r="I458" s="101" t="str">
        <f>IFERROR(VLOOKUP(B458,GlobalOnly,3,FALSE),C458 &amp;IF(G458="S24"," -NEW",""))</f>
        <v>Tonal Logo W 12 Sock</v>
      </c>
      <c r="K458" s="101" t="s">
        <v>832</v>
      </c>
      <c r="L458" s="101" t="s">
        <v>794</v>
      </c>
      <c r="M458" s="101" t="str">
        <f t="shared" si="15"/>
        <v>R4526071563</v>
      </c>
      <c r="N458" s="101" t="s">
        <v>97</v>
      </c>
      <c r="O458" s="101">
        <v>4526071</v>
      </c>
      <c r="P458" s="101" t="s">
        <v>646</v>
      </c>
      <c r="Q458" s="337" t="s">
        <v>772</v>
      </c>
      <c r="R458" s="101" t="s">
        <v>749</v>
      </c>
      <c r="U458" s="101" t="s">
        <v>788</v>
      </c>
      <c r="V458" s="101" t="s">
        <v>749</v>
      </c>
      <c r="W458" s="101" t="str">
        <f>VLOOKUP(M458,'order form'!B:B,1,FALSE)</f>
        <v>R4526071563</v>
      </c>
    </row>
    <row r="459" spans="1:23" s="101" customFormat="1" ht="12.75" x14ac:dyDescent="0.2">
      <c r="A459" s="101" t="str">
        <f t="shared" si="16"/>
        <v>R4526071</v>
      </c>
      <c r="B459" s="101">
        <v>4526071</v>
      </c>
      <c r="C459" s="101" t="s">
        <v>646</v>
      </c>
      <c r="D459" s="336">
        <v>10</v>
      </c>
      <c r="E459" s="336">
        <v>20</v>
      </c>
      <c r="I459" s="101" t="str">
        <f>IFERROR(VLOOKUP(B459,GlobalOnly,3,FALSE),C459 &amp;IF(G459="S24"," -NEW",""))</f>
        <v>Tonal Logo W 12 Sock</v>
      </c>
      <c r="K459" s="101" t="s">
        <v>832</v>
      </c>
      <c r="L459" s="101" t="s">
        <v>794</v>
      </c>
      <c r="M459" s="101" t="str">
        <f t="shared" si="15"/>
        <v>R4526071712</v>
      </c>
      <c r="N459" s="101" t="s">
        <v>97</v>
      </c>
      <c r="O459" s="101">
        <v>4526071</v>
      </c>
      <c r="P459" s="101" t="s">
        <v>646</v>
      </c>
      <c r="Q459" s="337" t="s">
        <v>764</v>
      </c>
      <c r="R459" s="101" t="s">
        <v>750</v>
      </c>
      <c r="U459" s="101" t="s">
        <v>788</v>
      </c>
      <c r="V459" s="101" t="s">
        <v>750</v>
      </c>
      <c r="W459" s="101" t="str">
        <f>VLOOKUP(M459,'order form'!B:B,1,FALSE)</f>
        <v>R4526071712</v>
      </c>
    </row>
    <row r="460" spans="1:23" s="101" customFormat="1" ht="12.75" x14ac:dyDescent="0.2">
      <c r="A460" s="101" t="str">
        <f t="shared" si="16"/>
        <v>R4526089</v>
      </c>
      <c r="B460" s="101">
        <v>4526089</v>
      </c>
      <c r="C460" s="101" t="s">
        <v>647</v>
      </c>
      <c r="D460" s="336">
        <v>11</v>
      </c>
      <c r="E460" s="336">
        <v>22</v>
      </c>
      <c r="I460" s="101" t="str">
        <f>IFERROR(VLOOKUP(B460,GlobalOnly,3,FALSE),C460 &amp;IF(G460="S24"," -NEW",""))</f>
        <v>Casual Sock</v>
      </c>
      <c r="K460" s="101" t="s">
        <v>833</v>
      </c>
      <c r="L460" s="101" t="s">
        <v>88</v>
      </c>
      <c r="M460" s="101" t="str">
        <f t="shared" si="15"/>
        <v>R4526089001</v>
      </c>
      <c r="N460" s="101" t="s">
        <v>97</v>
      </c>
      <c r="O460" s="101">
        <v>4526089</v>
      </c>
      <c r="P460" s="101" t="s">
        <v>647</v>
      </c>
      <c r="Q460" s="337" t="s">
        <v>131</v>
      </c>
      <c r="R460" s="101" t="s">
        <v>42</v>
      </c>
      <c r="U460" s="101" t="s">
        <v>788</v>
      </c>
      <c r="V460" s="101" t="s">
        <v>42</v>
      </c>
      <c r="W460" s="101" t="str">
        <f>VLOOKUP(M460,'order form'!B:B,1,FALSE)</f>
        <v>R4526089001</v>
      </c>
    </row>
    <row r="461" spans="1:23" s="101" customFormat="1" ht="12.75" x14ac:dyDescent="0.2">
      <c r="A461" s="101" t="str">
        <f t="shared" si="16"/>
        <v>R4526089</v>
      </c>
      <c r="B461" s="101">
        <v>4526089</v>
      </c>
      <c r="C461" s="101" t="s">
        <v>647</v>
      </c>
      <c r="D461" s="336">
        <v>11</v>
      </c>
      <c r="E461" s="336">
        <v>22</v>
      </c>
      <c r="I461" s="101" t="str">
        <f>IFERROR(VLOOKUP(B461,GlobalOnly,3,FALSE),C461 &amp;IF(G461="S24"," -NEW",""))</f>
        <v>Casual Sock</v>
      </c>
      <c r="K461" s="101" t="s">
        <v>833</v>
      </c>
      <c r="L461" s="101" t="s">
        <v>88</v>
      </c>
      <c r="M461" s="101" t="str">
        <f t="shared" si="15"/>
        <v>R4526089010</v>
      </c>
      <c r="N461" s="101" t="s">
        <v>97</v>
      </c>
      <c r="O461" s="101">
        <v>4526089</v>
      </c>
      <c r="P461" s="101" t="s">
        <v>647</v>
      </c>
      <c r="Q461" s="337" t="s">
        <v>126</v>
      </c>
      <c r="R461" s="101" t="s">
        <v>27</v>
      </c>
      <c r="U461" s="101" t="s">
        <v>788</v>
      </c>
      <c r="V461" s="101" t="s">
        <v>27</v>
      </c>
      <c r="W461" s="101" t="str">
        <f>VLOOKUP(M461,'order form'!B:B,1,FALSE)</f>
        <v>R4526089010</v>
      </c>
    </row>
    <row r="462" spans="1:23" s="101" customFormat="1" ht="12.75" x14ac:dyDescent="0.2">
      <c r="A462" s="101" t="str">
        <f t="shared" si="16"/>
        <v>S18093</v>
      </c>
      <c r="B462" s="101">
        <v>18093</v>
      </c>
      <c r="C462" s="101" t="s">
        <v>103</v>
      </c>
      <c r="D462" s="336">
        <v>15</v>
      </c>
      <c r="E462" s="336">
        <v>30</v>
      </c>
      <c r="F462" s="101" t="s">
        <v>14</v>
      </c>
      <c r="G462" s="101" t="s">
        <v>65</v>
      </c>
      <c r="I462" s="101" t="str">
        <f>IFERROR(VLOOKUP(B462,GlobalOnly,3,FALSE),C462 &amp;IF(G462="S24"," -NEW",""))</f>
        <v>Toe Thingy 2</v>
      </c>
      <c r="K462" s="101" t="s">
        <v>226</v>
      </c>
      <c r="L462" s="101" t="s">
        <v>795</v>
      </c>
      <c r="M462" s="101" t="str">
        <f t="shared" si="15"/>
        <v>S18093010</v>
      </c>
      <c r="N462" s="101" t="s">
        <v>102</v>
      </c>
      <c r="O462" s="101">
        <v>18093</v>
      </c>
      <c r="P462" s="101" t="s">
        <v>103</v>
      </c>
      <c r="Q462" s="337" t="s">
        <v>126</v>
      </c>
      <c r="R462" s="101" t="s">
        <v>27</v>
      </c>
      <c r="S462" s="101" t="s">
        <v>65</v>
      </c>
      <c r="U462" s="101" t="s">
        <v>789</v>
      </c>
      <c r="V462" s="101" t="s">
        <v>27</v>
      </c>
      <c r="W462" s="101" t="str">
        <f>VLOOKUP(M462,'order form'!B:B,1,FALSE)</f>
        <v>S18093010</v>
      </c>
    </row>
    <row r="463" spans="1:23" s="101" customFormat="1" ht="12.75" x14ac:dyDescent="0.2">
      <c r="A463" s="101" t="str">
        <f t="shared" si="16"/>
        <v>S4523531</v>
      </c>
      <c r="B463" s="101">
        <v>4523531</v>
      </c>
      <c r="C463" s="101" t="s">
        <v>104</v>
      </c>
      <c r="D463" s="336">
        <v>45</v>
      </c>
      <c r="E463" s="336">
        <v>90</v>
      </c>
      <c r="F463" s="101" t="s">
        <v>14</v>
      </c>
      <c r="I463" s="101" t="str">
        <f>IFERROR(VLOOKUP(B463,GlobalOnly,3,FALSE),C463 &amp;IF(G463="S24"," -NEW",""))</f>
        <v>Pioggia 4 Shoecover</v>
      </c>
      <c r="K463" s="101" t="s">
        <v>837</v>
      </c>
      <c r="L463" s="101" t="s">
        <v>795</v>
      </c>
      <c r="M463" s="101" t="str">
        <f t="shared" si="15"/>
        <v>S4523531010</v>
      </c>
      <c r="N463" s="101" t="s">
        <v>102</v>
      </c>
      <c r="O463" s="101">
        <v>4523531</v>
      </c>
      <c r="P463" s="101" t="s">
        <v>104</v>
      </c>
      <c r="Q463" s="337" t="s">
        <v>126</v>
      </c>
      <c r="R463" s="101" t="s">
        <v>27</v>
      </c>
      <c r="U463" s="101" t="s">
        <v>789</v>
      </c>
      <c r="V463" s="101" t="s">
        <v>27</v>
      </c>
      <c r="W463" s="101" t="str">
        <f>VLOOKUP(M463,'order form'!B:B,1,FALSE)</f>
        <v>S4523531010</v>
      </c>
    </row>
    <row r="464" spans="1:23" s="101" customFormat="1" ht="12.75" x14ac:dyDescent="0.2">
      <c r="A464" s="101" t="str">
        <f t="shared" si="16"/>
        <v>S4523532</v>
      </c>
      <c r="B464" s="101">
        <v>4523532</v>
      </c>
      <c r="C464" s="101" t="s">
        <v>105</v>
      </c>
      <c r="D464" s="336">
        <v>42.5</v>
      </c>
      <c r="E464" s="336">
        <v>85</v>
      </c>
      <c r="I464" s="101" t="str">
        <f>IFERROR(VLOOKUP(B464,GlobalOnly,3,FALSE),C464 &amp;IF(G464="S24"," -NEW",""))</f>
        <v>Aero Race Shoecover</v>
      </c>
      <c r="K464" s="101" t="s">
        <v>837</v>
      </c>
      <c r="L464" s="101" t="s">
        <v>795</v>
      </c>
      <c r="M464" s="101" t="str">
        <f t="shared" si="15"/>
        <v>S4523532001</v>
      </c>
      <c r="N464" s="101" t="s">
        <v>102</v>
      </c>
      <c r="O464" s="101">
        <v>4523532</v>
      </c>
      <c r="P464" s="101" t="s">
        <v>105</v>
      </c>
      <c r="Q464" s="337" t="s">
        <v>131</v>
      </c>
      <c r="R464" s="101" t="s">
        <v>42</v>
      </c>
      <c r="U464" s="101" t="s">
        <v>789</v>
      </c>
      <c r="V464" s="101" t="s">
        <v>42</v>
      </c>
      <c r="W464" s="101" t="str">
        <f>VLOOKUP(M464,'order form'!B:B,1,FALSE)</f>
        <v>S4523532001</v>
      </c>
    </row>
    <row r="465" spans="1:23" s="101" customFormat="1" ht="12.75" x14ac:dyDescent="0.2">
      <c r="A465" s="101" t="str">
        <f t="shared" si="16"/>
        <v>S4523532</v>
      </c>
      <c r="B465" s="101">
        <v>4523532</v>
      </c>
      <c r="C465" s="101" t="s">
        <v>105</v>
      </c>
      <c r="D465" s="336">
        <v>42.5</v>
      </c>
      <c r="E465" s="336">
        <v>85</v>
      </c>
      <c r="I465" s="101" t="str">
        <f>IFERROR(VLOOKUP(B465,GlobalOnly,3,FALSE),C465 &amp;IF(G465="S24"," -NEW",""))</f>
        <v>Aero Race Shoecover</v>
      </c>
      <c r="K465" s="101" t="s">
        <v>837</v>
      </c>
      <c r="L465" s="101" t="s">
        <v>795</v>
      </c>
      <c r="M465" s="101" t="str">
        <f t="shared" si="15"/>
        <v>S4523532010</v>
      </c>
      <c r="N465" s="101" t="s">
        <v>102</v>
      </c>
      <c r="O465" s="101">
        <v>4523532</v>
      </c>
      <c r="P465" s="101" t="s">
        <v>105</v>
      </c>
      <c r="Q465" s="337" t="s">
        <v>126</v>
      </c>
      <c r="R465" s="101" t="s">
        <v>27</v>
      </c>
      <c r="U465" s="101" t="s">
        <v>789</v>
      </c>
      <c r="V465" s="101" t="s">
        <v>27</v>
      </c>
      <c r="W465" s="101" t="str">
        <f>VLOOKUP(M465,'order form'!B:B,1,FALSE)</f>
        <v>S4523532010</v>
      </c>
    </row>
    <row r="466" spans="1:23" s="101" customFormat="1" ht="12.75" x14ac:dyDescent="0.2">
      <c r="A466" s="101" t="str">
        <f t="shared" si="16"/>
        <v>S4525560</v>
      </c>
      <c r="B466" s="101">
        <v>4525560</v>
      </c>
      <c r="C466" s="101" t="s">
        <v>648</v>
      </c>
      <c r="D466" s="336">
        <v>45</v>
      </c>
      <c r="E466" s="336">
        <v>90</v>
      </c>
      <c r="I466" s="101" t="str">
        <f>IFERROR(VLOOKUP(B466,GlobalOnly,3,FALSE),C466 &amp;IF(G466="S24"," -NEW",""))</f>
        <v>Diluvio UL 2 Shoecover</v>
      </c>
      <c r="K466" s="101" t="s">
        <v>833</v>
      </c>
      <c r="L466" s="101" t="s">
        <v>795</v>
      </c>
      <c r="M466" s="101" t="str">
        <f t="shared" si="15"/>
        <v>S4525560010</v>
      </c>
      <c r="N466" s="101" t="s">
        <v>102</v>
      </c>
      <c r="O466" s="101">
        <v>4525560</v>
      </c>
      <c r="P466" s="101" t="s">
        <v>648</v>
      </c>
      <c r="Q466" s="337" t="s">
        <v>126</v>
      </c>
      <c r="R466" s="101" t="s">
        <v>27</v>
      </c>
      <c r="U466" s="101" t="s">
        <v>789</v>
      </c>
      <c r="V466" s="101" t="s">
        <v>27</v>
      </c>
      <c r="W466" s="101" t="str">
        <f>VLOOKUP(M466,'order form'!B:B,1,FALSE)</f>
        <v>S4525560010</v>
      </c>
    </row>
    <row r="467" spans="1:23" s="101" customFormat="1" ht="12.75" x14ac:dyDescent="0.2">
      <c r="A467" s="101" t="str">
        <f t="shared" si="16"/>
        <v>S4526035</v>
      </c>
      <c r="B467" s="101">
        <v>4526035</v>
      </c>
      <c r="C467" s="101" t="s">
        <v>649</v>
      </c>
      <c r="D467" s="336">
        <v>42.5</v>
      </c>
      <c r="E467" s="336">
        <v>85</v>
      </c>
      <c r="I467" s="101" t="str">
        <f>IFERROR(VLOOKUP(B467,GlobalOnly,3,FALSE),C467 &amp;IF(G467="S24"," -NEW",""))</f>
        <v>Fast Feet 4 TT Shoecover</v>
      </c>
      <c r="K467" s="101" t="s">
        <v>837</v>
      </c>
      <c r="L467" s="101" t="s">
        <v>795</v>
      </c>
      <c r="M467" s="101" t="str">
        <f t="shared" si="15"/>
        <v>S4526035001</v>
      </c>
      <c r="N467" s="101" t="s">
        <v>102</v>
      </c>
      <c r="O467" s="101">
        <v>4526035</v>
      </c>
      <c r="P467" s="101" t="s">
        <v>649</v>
      </c>
      <c r="Q467" s="337" t="s">
        <v>131</v>
      </c>
      <c r="R467" s="101" t="s">
        <v>42</v>
      </c>
      <c r="U467" s="101" t="s">
        <v>789</v>
      </c>
      <c r="V467" s="101" t="s">
        <v>42</v>
      </c>
      <c r="W467" s="101" t="str">
        <f>VLOOKUP(M467,'order form'!B:B,1,FALSE)</f>
        <v>S4526035001</v>
      </c>
    </row>
    <row r="468" spans="1:23" s="101" customFormat="1" ht="12.75" x14ac:dyDescent="0.2">
      <c r="A468" s="101" t="str">
        <f t="shared" si="16"/>
        <v>T8623088</v>
      </c>
      <c r="B468" s="101">
        <v>8623088</v>
      </c>
      <c r="C468" s="101" t="s">
        <v>107</v>
      </c>
      <c r="D468" s="336">
        <v>27.5</v>
      </c>
      <c r="E468" s="336">
        <v>55</v>
      </c>
      <c r="G468" s="101" t="s">
        <v>17</v>
      </c>
      <c r="I468" s="101" t="str">
        <f>IFERROR(VLOOKUP(B468,GlobalOnly,3,FALSE),C468 &amp;IF(G468="S24"," -NEW",""))</f>
        <v>Fast Legs Sleeves</v>
      </c>
      <c r="K468" s="101" t="s">
        <v>837</v>
      </c>
      <c r="L468" s="101" t="s">
        <v>795</v>
      </c>
      <c r="M468" s="101" t="str">
        <f t="shared" ref="M468:M531" si="17">N468&amp;O468&amp;Q468</f>
        <v>T8623088010</v>
      </c>
      <c r="N468" s="101" t="s">
        <v>106</v>
      </c>
      <c r="O468" s="101">
        <v>8623088</v>
      </c>
      <c r="P468" s="101" t="s">
        <v>107</v>
      </c>
      <c r="Q468" s="337" t="s">
        <v>126</v>
      </c>
      <c r="R468" s="101" t="s">
        <v>27</v>
      </c>
      <c r="S468" s="101" t="s">
        <v>17</v>
      </c>
      <c r="U468" s="101" t="s">
        <v>790</v>
      </c>
      <c r="V468" s="101" t="s">
        <v>27</v>
      </c>
      <c r="W468" s="101" t="str">
        <f>VLOOKUP(M468,'order form'!B:B,1,FALSE)</f>
        <v>T8623088010</v>
      </c>
    </row>
    <row r="469" spans="1:23" s="101" customFormat="1" ht="12.75" x14ac:dyDescent="0.2">
      <c r="A469" s="101" t="str">
        <f t="shared" si="16"/>
        <v>T8623088</v>
      </c>
      <c r="B469" s="101">
        <v>8623088</v>
      </c>
      <c r="C469" s="101" t="s">
        <v>107</v>
      </c>
      <c r="D469" s="336">
        <v>27.5</v>
      </c>
      <c r="E469" s="336">
        <v>55</v>
      </c>
      <c r="G469" s="101" t="s">
        <v>17</v>
      </c>
      <c r="I469" s="101" t="str">
        <f>IFERROR(VLOOKUP(B469,GlobalOnly,3,FALSE),C469 &amp;IF(G469="S24"," -NEW",""))</f>
        <v>Fast Legs Sleeves</v>
      </c>
      <c r="K469" s="101" t="s">
        <v>837</v>
      </c>
      <c r="L469" s="101" t="s">
        <v>795</v>
      </c>
      <c r="M469" s="101" t="str">
        <f t="shared" si="17"/>
        <v>T8623088101</v>
      </c>
      <c r="N469" s="101" t="s">
        <v>106</v>
      </c>
      <c r="O469" s="101">
        <v>8623088</v>
      </c>
      <c r="P469" s="101" t="s">
        <v>107</v>
      </c>
      <c r="Q469" s="337" t="s">
        <v>135</v>
      </c>
      <c r="R469" s="101" t="s">
        <v>33</v>
      </c>
      <c r="U469" s="101" t="s">
        <v>790</v>
      </c>
      <c r="V469" s="101" t="s">
        <v>33</v>
      </c>
      <c r="W469" s="101" t="str">
        <f>VLOOKUP(M469,'order form'!B:B,1,FALSE)</f>
        <v>T8623088101</v>
      </c>
    </row>
    <row r="470" spans="1:23" s="101" customFormat="1" ht="12.75" x14ac:dyDescent="0.2">
      <c r="A470" s="101" t="str">
        <f t="shared" si="16"/>
        <v>T8624094</v>
      </c>
      <c r="B470" s="101">
        <v>8624094</v>
      </c>
      <c r="C470" s="101" t="s">
        <v>108</v>
      </c>
      <c r="D470" s="336">
        <v>50</v>
      </c>
      <c r="E470" s="336">
        <v>100</v>
      </c>
      <c r="I470" s="101" t="str">
        <f>IFERROR(VLOOKUP(B470,GlobalOnly,3,FALSE),C470 &amp;IF(G470="S24"," -NEW",""))</f>
        <v>Core Drill Short</v>
      </c>
      <c r="K470" s="101" t="s">
        <v>829</v>
      </c>
      <c r="L470" s="101" t="s">
        <v>88</v>
      </c>
      <c r="M470" s="101" t="str">
        <f t="shared" si="17"/>
        <v>T8624094010</v>
      </c>
      <c r="N470" s="101" t="s">
        <v>106</v>
      </c>
      <c r="O470" s="101">
        <v>8624094</v>
      </c>
      <c r="P470" s="101" t="s">
        <v>108</v>
      </c>
      <c r="Q470" s="337" t="s">
        <v>126</v>
      </c>
      <c r="R470" s="101" t="s">
        <v>27</v>
      </c>
      <c r="U470" s="101" t="s">
        <v>790</v>
      </c>
      <c r="V470" s="101" t="s">
        <v>27</v>
      </c>
      <c r="W470" s="101" t="str">
        <f>VLOOKUP(M470,'order form'!B:B,1,FALSE)</f>
        <v>T8624094010</v>
      </c>
    </row>
    <row r="471" spans="1:23" s="101" customFormat="1" ht="12.75" x14ac:dyDescent="0.2">
      <c r="A471" s="101" t="str">
        <f t="shared" si="16"/>
        <v>T8624098</v>
      </c>
      <c r="B471" s="101">
        <v>8624098</v>
      </c>
      <c r="C471" s="101" t="s">
        <v>109</v>
      </c>
      <c r="D471" s="336">
        <v>50</v>
      </c>
      <c r="E471" s="336">
        <v>100</v>
      </c>
      <c r="I471" s="101" t="str">
        <f>IFERROR(VLOOKUP(B471,GlobalOnly,3,FALSE),C471 &amp;IF(G471="S24"," -NEW",""))</f>
        <v>Core Drill W Short</v>
      </c>
      <c r="K471" s="101" t="s">
        <v>830</v>
      </c>
      <c r="L471" s="101" t="s">
        <v>794</v>
      </c>
      <c r="M471" s="101" t="str">
        <f t="shared" si="17"/>
        <v>T8624098010</v>
      </c>
      <c r="N471" s="101" t="s">
        <v>106</v>
      </c>
      <c r="O471" s="101">
        <v>8624098</v>
      </c>
      <c r="P471" s="101" t="s">
        <v>109</v>
      </c>
      <c r="Q471" s="337" t="s">
        <v>126</v>
      </c>
      <c r="R471" s="101" t="s">
        <v>27</v>
      </c>
      <c r="U471" s="101" t="s">
        <v>790</v>
      </c>
      <c r="V471" s="101" t="s">
        <v>27</v>
      </c>
      <c r="W471" s="101" t="str">
        <f>VLOOKUP(M471,'order form'!B:B,1,FALSE)</f>
        <v>T8624098010</v>
      </c>
    </row>
    <row r="472" spans="1:23" s="101" customFormat="1" ht="12.75" x14ac:dyDescent="0.2">
      <c r="A472" s="101" t="str">
        <f t="shared" si="16"/>
        <v>T8625083</v>
      </c>
      <c r="B472" s="101">
        <v>8625083</v>
      </c>
      <c r="C472" s="101" t="s">
        <v>327</v>
      </c>
      <c r="D472" s="336">
        <v>150</v>
      </c>
      <c r="E472" s="336">
        <v>300</v>
      </c>
      <c r="I472" s="101" t="str">
        <f>IFERROR(VLOOKUP(B472,GlobalOnly,3,FALSE),C472 &amp;IF(G472="S24"," -NEW",""))</f>
        <v>Free Sanremo 3 Suit Short Sleeve</v>
      </c>
      <c r="K472" s="101" t="s">
        <v>829</v>
      </c>
      <c r="L472" s="101" t="s">
        <v>88</v>
      </c>
      <c r="M472" s="101" t="str">
        <f t="shared" si="17"/>
        <v>T8625083010</v>
      </c>
      <c r="N472" s="101" t="s">
        <v>106</v>
      </c>
      <c r="O472" s="101">
        <v>8625083</v>
      </c>
      <c r="P472" s="101" t="s">
        <v>327</v>
      </c>
      <c r="Q472" s="337" t="s">
        <v>126</v>
      </c>
      <c r="R472" s="101" t="s">
        <v>27</v>
      </c>
      <c r="U472" s="101" t="s">
        <v>790</v>
      </c>
      <c r="V472" s="101" t="s">
        <v>1259</v>
      </c>
      <c r="W472" s="101" t="str">
        <f>VLOOKUP(M472,'order form'!B:B,1,FALSE)</f>
        <v>T8625083010</v>
      </c>
    </row>
    <row r="473" spans="1:23" s="101" customFormat="1" ht="12.75" x14ac:dyDescent="0.2">
      <c r="A473" s="101" t="str">
        <f t="shared" si="16"/>
        <v>T8625083</v>
      </c>
      <c r="B473" s="101">
        <v>8625083</v>
      </c>
      <c r="C473" s="101" t="s">
        <v>327</v>
      </c>
      <c r="D473" s="336">
        <v>150</v>
      </c>
      <c r="E473" s="336">
        <v>300</v>
      </c>
      <c r="I473" s="101" t="str">
        <f>IFERROR(VLOOKUP(B473,GlobalOnly,3,FALSE),C473 &amp;IF(G473="S24"," -NEW",""))</f>
        <v>Free Sanremo 3 Suit Short Sleeve</v>
      </c>
      <c r="K473" s="101" t="s">
        <v>829</v>
      </c>
      <c r="L473" s="101" t="s">
        <v>88</v>
      </c>
      <c r="M473" s="101" t="str">
        <f t="shared" si="17"/>
        <v>T8625083101</v>
      </c>
      <c r="N473" s="101" t="s">
        <v>106</v>
      </c>
      <c r="O473" s="101">
        <v>8625083</v>
      </c>
      <c r="P473" s="101" t="s">
        <v>327</v>
      </c>
      <c r="Q473" s="337" t="s">
        <v>135</v>
      </c>
      <c r="R473" s="101" t="s">
        <v>33</v>
      </c>
      <c r="U473" s="101" t="s">
        <v>790</v>
      </c>
      <c r="V473" s="101" t="s">
        <v>1274</v>
      </c>
      <c r="W473" s="101" t="str">
        <f>VLOOKUP(M473,'order form'!B:B,1,FALSE)</f>
        <v>T8625083101</v>
      </c>
    </row>
    <row r="474" spans="1:23" s="101" customFormat="1" ht="12.75" x14ac:dyDescent="0.2">
      <c r="A474" s="101" t="str">
        <f t="shared" si="16"/>
        <v>T8625083</v>
      </c>
      <c r="B474" s="101">
        <v>8625083</v>
      </c>
      <c r="C474" s="101" t="s">
        <v>327</v>
      </c>
      <c r="D474" s="336">
        <v>150</v>
      </c>
      <c r="E474" s="336">
        <v>300</v>
      </c>
      <c r="I474" s="101" t="str">
        <f>IFERROR(VLOOKUP(B474,GlobalOnly,3,FALSE),C474 &amp;IF(G474="S24"," -NEW",""))</f>
        <v>Free Sanremo 3 Suit Short Sleeve</v>
      </c>
      <c r="K474" s="101" t="s">
        <v>829</v>
      </c>
      <c r="L474" s="101" t="s">
        <v>88</v>
      </c>
      <c r="M474" s="101" t="str">
        <f t="shared" si="17"/>
        <v>T8625083655</v>
      </c>
      <c r="N474" s="101" t="s">
        <v>106</v>
      </c>
      <c r="O474" s="101">
        <v>8625083</v>
      </c>
      <c r="P474" s="101" t="s">
        <v>327</v>
      </c>
      <c r="Q474" s="337" t="s">
        <v>763</v>
      </c>
      <c r="R474" s="101" t="s">
        <v>751</v>
      </c>
      <c r="U474" s="101" t="s">
        <v>790</v>
      </c>
      <c r="V474" s="101" t="s">
        <v>751</v>
      </c>
      <c r="W474" s="101" t="str">
        <f>VLOOKUP(M474,'order form'!B:B,1,FALSE)</f>
        <v>T8625083655</v>
      </c>
    </row>
    <row r="475" spans="1:23" s="101" customFormat="1" ht="12.75" x14ac:dyDescent="0.2">
      <c r="A475" s="101" t="str">
        <f t="shared" si="16"/>
        <v>T8625084</v>
      </c>
      <c r="B475" s="101">
        <v>8625084</v>
      </c>
      <c r="C475" s="101" t="s">
        <v>328</v>
      </c>
      <c r="D475" s="336">
        <v>130</v>
      </c>
      <c r="E475" s="336">
        <v>260</v>
      </c>
      <c r="I475" s="101" t="str">
        <f>IFERROR(VLOOKUP(B475,GlobalOnly,3,FALSE),C475 &amp;IF(G475="S24"," -NEW",""))</f>
        <v>Free Sanremo 3 Suit Sleeveless</v>
      </c>
      <c r="K475" s="101" t="s">
        <v>829</v>
      </c>
      <c r="L475" s="101" t="s">
        <v>88</v>
      </c>
      <c r="M475" s="101" t="str">
        <f t="shared" si="17"/>
        <v>T8625084010</v>
      </c>
      <c r="N475" s="101" t="s">
        <v>106</v>
      </c>
      <c r="O475" s="101">
        <v>8625084</v>
      </c>
      <c r="P475" s="101" t="s">
        <v>328</v>
      </c>
      <c r="Q475" s="337" t="s">
        <v>126</v>
      </c>
      <c r="R475" s="101" t="s">
        <v>27</v>
      </c>
      <c r="U475" s="101" t="s">
        <v>790</v>
      </c>
      <c r="V475" s="101" t="s">
        <v>27</v>
      </c>
      <c r="W475" s="101" t="str">
        <f>VLOOKUP(M475,'order form'!B:B,1,FALSE)</f>
        <v>T8625084010</v>
      </c>
    </row>
    <row r="476" spans="1:23" s="101" customFormat="1" ht="12.75" x14ac:dyDescent="0.2">
      <c r="A476" s="101" t="str">
        <f t="shared" si="16"/>
        <v>T8625084</v>
      </c>
      <c r="B476" s="101">
        <v>8625084</v>
      </c>
      <c r="C476" s="101" t="s">
        <v>328</v>
      </c>
      <c r="D476" s="336">
        <v>130</v>
      </c>
      <c r="E476" s="336">
        <v>260</v>
      </c>
      <c r="I476" s="101" t="str">
        <f>IFERROR(VLOOKUP(B476,GlobalOnly,3,FALSE),C476 &amp;IF(G476="S24"," -NEW",""))</f>
        <v>Free Sanremo 3 Suit Sleeveless</v>
      </c>
      <c r="K476" s="101" t="s">
        <v>829</v>
      </c>
      <c r="L476" s="101" t="s">
        <v>88</v>
      </c>
      <c r="M476" s="101" t="str">
        <f t="shared" si="17"/>
        <v>T8625084101</v>
      </c>
      <c r="N476" s="101" t="s">
        <v>106</v>
      </c>
      <c r="O476" s="101">
        <v>8625084</v>
      </c>
      <c r="P476" s="101" t="s">
        <v>328</v>
      </c>
      <c r="Q476" s="337" t="s">
        <v>135</v>
      </c>
      <c r="R476" s="101" t="s">
        <v>33</v>
      </c>
      <c r="U476" s="101" t="s">
        <v>790</v>
      </c>
      <c r="V476" s="101" t="s">
        <v>33</v>
      </c>
      <c r="W476" s="101" t="str">
        <f>VLOOKUP(M476,'order form'!B:B,1,FALSE)</f>
        <v>T8625084101</v>
      </c>
    </row>
    <row r="477" spans="1:23" s="101" customFormat="1" ht="12.75" x14ac:dyDescent="0.2">
      <c r="A477" s="101" t="str">
        <f t="shared" si="16"/>
        <v>T8625084</v>
      </c>
      <c r="B477" s="101">
        <v>8625084</v>
      </c>
      <c r="C477" s="101" t="s">
        <v>328</v>
      </c>
      <c r="D477" s="336">
        <v>130</v>
      </c>
      <c r="E477" s="336">
        <v>260</v>
      </c>
      <c r="I477" s="101" t="str">
        <f>IFERROR(VLOOKUP(B477,GlobalOnly,3,FALSE),C477 &amp;IF(G477="S24"," -NEW",""))</f>
        <v>Free Sanremo 3 Suit Sleeveless</v>
      </c>
      <c r="K477" s="101" t="s">
        <v>829</v>
      </c>
      <c r="L477" s="101" t="s">
        <v>88</v>
      </c>
      <c r="M477" s="101" t="str">
        <f t="shared" si="17"/>
        <v>T8625084655</v>
      </c>
      <c r="N477" s="101" t="s">
        <v>106</v>
      </c>
      <c r="O477" s="101">
        <v>8625084</v>
      </c>
      <c r="P477" s="101" t="s">
        <v>328</v>
      </c>
      <c r="Q477" s="337" t="s">
        <v>763</v>
      </c>
      <c r="R477" s="101" t="s">
        <v>751</v>
      </c>
      <c r="U477" s="101" t="s">
        <v>790</v>
      </c>
      <c r="V477" s="101" t="s">
        <v>751</v>
      </c>
      <c r="W477" s="101" t="str">
        <f>VLOOKUP(M477,'order form'!B:B,1,FALSE)</f>
        <v>T8625084655</v>
      </c>
    </row>
    <row r="478" spans="1:23" s="101" customFormat="1" ht="12.75" x14ac:dyDescent="0.2">
      <c r="A478" s="101" t="str">
        <f t="shared" si="16"/>
        <v>T8625085</v>
      </c>
      <c r="B478" s="101">
        <v>8625085</v>
      </c>
      <c r="C478" s="101" t="s">
        <v>329</v>
      </c>
      <c r="D478" s="336">
        <v>100</v>
      </c>
      <c r="E478" s="336">
        <v>200</v>
      </c>
      <c r="I478" s="101" t="str">
        <f>IFERROR(VLOOKUP(B478,GlobalOnly,3,FALSE),C478 &amp;IF(G478="S24"," -NEW",""))</f>
        <v>Core Tri Suit Short Sleeve</v>
      </c>
      <c r="K478" s="101" t="s">
        <v>829</v>
      </c>
      <c r="L478" s="101" t="s">
        <v>88</v>
      </c>
      <c r="M478" s="101" t="str">
        <f t="shared" si="17"/>
        <v>T8625085010</v>
      </c>
      <c r="N478" s="101" t="s">
        <v>106</v>
      </c>
      <c r="O478" s="101">
        <v>8625085</v>
      </c>
      <c r="P478" s="101" t="s">
        <v>329</v>
      </c>
      <c r="Q478" s="337" t="s">
        <v>126</v>
      </c>
      <c r="R478" s="101" t="s">
        <v>27</v>
      </c>
      <c r="U478" s="101" t="s">
        <v>790</v>
      </c>
      <c r="V478" s="101" t="s">
        <v>1259</v>
      </c>
      <c r="W478" s="101" t="str">
        <f>VLOOKUP(M478,'order form'!B:B,1,FALSE)</f>
        <v>T8625085010</v>
      </c>
    </row>
    <row r="479" spans="1:23" s="101" customFormat="1" ht="12.75" x14ac:dyDescent="0.2">
      <c r="A479" s="101" t="str">
        <f t="shared" si="16"/>
        <v>T8625085</v>
      </c>
      <c r="B479" s="101">
        <v>8625085</v>
      </c>
      <c r="C479" s="101" t="s">
        <v>329</v>
      </c>
      <c r="D479" s="336">
        <v>100</v>
      </c>
      <c r="E479" s="336">
        <v>200</v>
      </c>
      <c r="I479" s="101" t="str">
        <f>IFERROR(VLOOKUP(B479,GlobalOnly,3,FALSE),C479 &amp;IF(G479="S24"," -NEW",""))</f>
        <v>Core Tri Suit Short Sleeve</v>
      </c>
      <c r="K479" s="101" t="s">
        <v>829</v>
      </c>
      <c r="L479" s="101" t="s">
        <v>88</v>
      </c>
      <c r="M479" s="101" t="str">
        <f t="shared" si="17"/>
        <v>T8625085424</v>
      </c>
      <c r="N479" s="101" t="s">
        <v>106</v>
      </c>
      <c r="O479" s="101">
        <v>8625085</v>
      </c>
      <c r="P479" s="101" t="s">
        <v>329</v>
      </c>
      <c r="Q479" s="337" t="s">
        <v>119</v>
      </c>
      <c r="R479" s="101" t="s">
        <v>340</v>
      </c>
      <c r="U479" s="101" t="s">
        <v>790</v>
      </c>
      <c r="V479" s="101" t="s">
        <v>340</v>
      </c>
      <c r="W479" s="101" t="str">
        <f>VLOOKUP(M479,'order form'!B:B,1,FALSE)</f>
        <v>T8625085424</v>
      </c>
    </row>
    <row r="480" spans="1:23" s="101" customFormat="1" ht="12.75" x14ac:dyDescent="0.2">
      <c r="A480" s="101" t="str">
        <f t="shared" si="16"/>
        <v>T8625087</v>
      </c>
      <c r="B480" s="101">
        <v>8625087</v>
      </c>
      <c r="C480" s="101" t="s">
        <v>330</v>
      </c>
      <c r="D480" s="336">
        <v>105</v>
      </c>
      <c r="E480" s="336">
        <v>210</v>
      </c>
      <c r="I480" s="101" t="str">
        <f>IFERROR(VLOOKUP(B480,GlobalOnly,3,FALSE),C480 &amp;IF(G480="S24"," -NEW",""))</f>
        <v>Free Speed 3 Race Top</v>
      </c>
      <c r="K480" s="101" t="s">
        <v>829</v>
      </c>
      <c r="L480" s="101" t="s">
        <v>88</v>
      </c>
      <c r="M480" s="101" t="str">
        <f t="shared" si="17"/>
        <v>T8625087010</v>
      </c>
      <c r="N480" s="101" t="s">
        <v>106</v>
      </c>
      <c r="O480" s="101">
        <v>8625087</v>
      </c>
      <c r="P480" s="101" t="s">
        <v>330</v>
      </c>
      <c r="Q480" s="337" t="s">
        <v>126</v>
      </c>
      <c r="R480" s="101" t="s">
        <v>27</v>
      </c>
      <c r="U480" s="101" t="s">
        <v>790</v>
      </c>
      <c r="V480" s="101" t="s">
        <v>27</v>
      </c>
      <c r="W480" s="101" t="str">
        <f>VLOOKUP(M480,'order form'!B:B,1,FALSE)</f>
        <v>T8625087010</v>
      </c>
    </row>
    <row r="481" spans="1:23" s="101" customFormat="1" ht="12.75" x14ac:dyDescent="0.2">
      <c r="A481" s="101" t="str">
        <f t="shared" si="16"/>
        <v>T8625087</v>
      </c>
      <c r="B481" s="101">
        <v>8625087</v>
      </c>
      <c r="C481" s="101" t="s">
        <v>330</v>
      </c>
      <c r="D481" s="336">
        <v>105</v>
      </c>
      <c r="E481" s="336">
        <v>210</v>
      </c>
      <c r="I481" s="101" t="str">
        <f>IFERROR(VLOOKUP(B481,GlobalOnly,3,FALSE),C481 &amp;IF(G481="S24"," -NEW",""))</f>
        <v>Free Speed 3 Race Top</v>
      </c>
      <c r="K481" s="101" t="s">
        <v>829</v>
      </c>
      <c r="L481" s="101" t="s">
        <v>88</v>
      </c>
      <c r="M481" s="101" t="str">
        <f t="shared" si="17"/>
        <v>T8625087101</v>
      </c>
      <c r="N481" s="101" t="s">
        <v>106</v>
      </c>
      <c r="O481" s="101">
        <v>8625087</v>
      </c>
      <c r="P481" s="101" t="s">
        <v>330</v>
      </c>
      <c r="Q481" s="337" t="s">
        <v>135</v>
      </c>
      <c r="R481" s="101" t="s">
        <v>350</v>
      </c>
      <c r="U481" s="101" t="s">
        <v>790</v>
      </c>
      <c r="V481" s="101" t="s">
        <v>350</v>
      </c>
      <c r="W481" s="101" t="str">
        <f>VLOOKUP(M481,'order form'!B:B,1,FALSE)</f>
        <v>T8625087101</v>
      </c>
    </row>
    <row r="482" spans="1:23" s="101" customFormat="1" ht="12.75" x14ac:dyDescent="0.2">
      <c r="A482" s="101" t="str">
        <f t="shared" si="16"/>
        <v>T8625087</v>
      </c>
      <c r="B482" s="101">
        <v>8625087</v>
      </c>
      <c r="C482" s="101" t="s">
        <v>330</v>
      </c>
      <c r="D482" s="336">
        <v>105</v>
      </c>
      <c r="E482" s="336">
        <v>210</v>
      </c>
      <c r="I482" s="101" t="str">
        <f>IFERROR(VLOOKUP(B482,GlobalOnly,3,FALSE),C482 &amp;IF(G482="S24"," -NEW",""))</f>
        <v>Free Speed 3 Race Top</v>
      </c>
      <c r="K482" s="101" t="s">
        <v>829</v>
      </c>
      <c r="L482" s="101" t="s">
        <v>88</v>
      </c>
      <c r="M482" s="101" t="str">
        <f t="shared" si="17"/>
        <v>T8625087655</v>
      </c>
      <c r="N482" s="101" t="s">
        <v>106</v>
      </c>
      <c r="O482" s="101">
        <v>8625087</v>
      </c>
      <c r="P482" s="101" t="s">
        <v>330</v>
      </c>
      <c r="Q482" s="337" t="s">
        <v>763</v>
      </c>
      <c r="R482" s="101" t="s">
        <v>711</v>
      </c>
      <c r="U482" s="101" t="s">
        <v>790</v>
      </c>
      <c r="V482" s="101" t="s">
        <v>711</v>
      </c>
      <c r="W482" s="101" t="str">
        <f>VLOOKUP(M482,'order form'!B:B,1,FALSE)</f>
        <v>T8625087655</v>
      </c>
    </row>
    <row r="483" spans="1:23" s="101" customFormat="1" ht="12.75" x14ac:dyDescent="0.2">
      <c r="A483" s="101" t="str">
        <f t="shared" si="16"/>
        <v>T8625088</v>
      </c>
      <c r="B483" s="101">
        <v>8625088</v>
      </c>
      <c r="C483" s="101" t="s">
        <v>331</v>
      </c>
      <c r="D483" s="336">
        <v>90</v>
      </c>
      <c r="E483" s="336">
        <v>180</v>
      </c>
      <c r="I483" s="101" t="str">
        <f>IFERROR(VLOOKUP(B483,GlobalOnly,3,FALSE),C483 &amp;IF(G483="S24"," -NEW",""))</f>
        <v>Free Speed 3 Top</v>
      </c>
      <c r="K483" s="101" t="s">
        <v>829</v>
      </c>
      <c r="L483" s="101" t="s">
        <v>88</v>
      </c>
      <c r="M483" s="101" t="str">
        <f t="shared" si="17"/>
        <v>T8625088010</v>
      </c>
      <c r="N483" s="101" t="s">
        <v>106</v>
      </c>
      <c r="O483" s="101">
        <v>8625088</v>
      </c>
      <c r="P483" s="101" t="s">
        <v>331</v>
      </c>
      <c r="Q483" s="337" t="s">
        <v>126</v>
      </c>
      <c r="R483" s="101" t="s">
        <v>27</v>
      </c>
      <c r="U483" s="101" t="s">
        <v>790</v>
      </c>
      <c r="V483" s="101" t="s">
        <v>27</v>
      </c>
      <c r="W483" s="101" t="str">
        <f>VLOOKUP(M483,'order form'!B:B,1,FALSE)</f>
        <v>T8625088010</v>
      </c>
    </row>
    <row r="484" spans="1:23" s="101" customFormat="1" ht="12.75" x14ac:dyDescent="0.2">
      <c r="A484" s="101" t="str">
        <f t="shared" si="16"/>
        <v>T8625088</v>
      </c>
      <c r="B484" s="101">
        <v>8625088</v>
      </c>
      <c r="C484" s="101" t="s">
        <v>331</v>
      </c>
      <c r="D484" s="336">
        <v>90</v>
      </c>
      <c r="E484" s="336">
        <v>180</v>
      </c>
      <c r="I484" s="101" t="str">
        <f>IFERROR(VLOOKUP(B484,GlobalOnly,3,FALSE),C484 &amp;IF(G484="S24"," -NEW",""))</f>
        <v>Free Speed 3 Top</v>
      </c>
      <c r="K484" s="101" t="s">
        <v>829</v>
      </c>
      <c r="L484" s="101" t="s">
        <v>88</v>
      </c>
      <c r="M484" s="101" t="str">
        <f t="shared" si="17"/>
        <v>T8625088101</v>
      </c>
      <c r="N484" s="101" t="s">
        <v>106</v>
      </c>
      <c r="O484" s="101">
        <v>8625088</v>
      </c>
      <c r="P484" s="101" t="s">
        <v>331</v>
      </c>
      <c r="Q484" s="337" t="s">
        <v>135</v>
      </c>
      <c r="R484" s="101" t="s">
        <v>350</v>
      </c>
      <c r="U484" s="101" t="s">
        <v>790</v>
      </c>
      <c r="V484" s="101" t="s">
        <v>350</v>
      </c>
      <c r="W484" s="101" t="str">
        <f>VLOOKUP(M484,'order form'!B:B,1,FALSE)</f>
        <v>T8625088101</v>
      </c>
    </row>
    <row r="485" spans="1:23" s="101" customFormat="1" ht="12.75" x14ac:dyDescent="0.2">
      <c r="A485" s="101" t="str">
        <f t="shared" si="16"/>
        <v>T8625089</v>
      </c>
      <c r="B485" s="101">
        <v>8625089</v>
      </c>
      <c r="C485" s="101" t="s">
        <v>332</v>
      </c>
      <c r="D485" s="336">
        <v>70</v>
      </c>
      <c r="E485" s="336">
        <v>140</v>
      </c>
      <c r="I485" s="101" t="str">
        <f>IFERROR(VLOOKUP(B485,GlobalOnly,3,FALSE),C485 &amp;IF(G485="S24"," -NEW",""))</f>
        <v>Tri Short</v>
      </c>
      <c r="K485" s="101" t="s">
        <v>829</v>
      </c>
      <c r="L485" s="101" t="s">
        <v>88</v>
      </c>
      <c r="M485" s="101" t="str">
        <f t="shared" si="17"/>
        <v>T8625089010</v>
      </c>
      <c r="N485" s="101" t="s">
        <v>106</v>
      </c>
      <c r="O485" s="101">
        <v>8625089</v>
      </c>
      <c r="P485" s="101" t="s">
        <v>332</v>
      </c>
      <c r="Q485" s="337" t="s">
        <v>126</v>
      </c>
      <c r="R485" s="101" t="s">
        <v>27</v>
      </c>
      <c r="U485" s="101" t="s">
        <v>790</v>
      </c>
      <c r="V485" s="101" t="s">
        <v>27</v>
      </c>
      <c r="W485" s="101" t="str">
        <f>VLOOKUP(M485,'order form'!B:B,1,FALSE)</f>
        <v>T8625089010</v>
      </c>
    </row>
    <row r="486" spans="1:23" s="101" customFormat="1" ht="12.75" x14ac:dyDescent="0.2">
      <c r="A486" s="101" t="str">
        <f t="shared" si="16"/>
        <v>T8625090</v>
      </c>
      <c r="B486" s="101">
        <v>8625090</v>
      </c>
      <c r="C486" s="101" t="s">
        <v>333</v>
      </c>
      <c r="D486" s="336">
        <v>150</v>
      </c>
      <c r="E486" s="336">
        <v>300</v>
      </c>
      <c r="I486" s="101" t="str">
        <f>IFERROR(VLOOKUP(B486,GlobalOnly,3,FALSE),C486 &amp;IF(G486="S24"," -NEW",""))</f>
        <v>Free Sanremo 3 W Suit Short Sleeve</v>
      </c>
      <c r="K486" s="101" t="s">
        <v>830</v>
      </c>
      <c r="L486" s="101" t="s">
        <v>794</v>
      </c>
      <c r="M486" s="101" t="str">
        <f t="shared" si="17"/>
        <v>T8625090101</v>
      </c>
      <c r="N486" s="101" t="s">
        <v>106</v>
      </c>
      <c r="O486" s="101">
        <v>8625090</v>
      </c>
      <c r="P486" s="101" t="s">
        <v>333</v>
      </c>
      <c r="Q486" s="337" t="s">
        <v>135</v>
      </c>
      <c r="R486" s="101" t="s">
        <v>33</v>
      </c>
      <c r="U486" s="101" t="s">
        <v>790</v>
      </c>
      <c r="V486" s="101" t="s">
        <v>33</v>
      </c>
      <c r="W486" s="101" t="str">
        <f>VLOOKUP(M486,'order form'!B:B,1,FALSE)</f>
        <v>T8625090101</v>
      </c>
    </row>
    <row r="487" spans="1:23" s="101" customFormat="1" ht="12.75" x14ac:dyDescent="0.2">
      <c r="A487" s="101" t="str">
        <f t="shared" si="16"/>
        <v>T8625090</v>
      </c>
      <c r="B487" s="101">
        <v>8625090</v>
      </c>
      <c r="C487" s="101" t="s">
        <v>333</v>
      </c>
      <c r="D487" s="336">
        <v>150</v>
      </c>
      <c r="E487" s="336">
        <v>300</v>
      </c>
      <c r="I487" s="101" t="str">
        <f>IFERROR(VLOOKUP(B487,GlobalOnly,3,FALSE),C487 &amp;IF(G487="S24"," -NEW",""))</f>
        <v>Free Sanremo 3 W Suit Short Sleeve</v>
      </c>
      <c r="K487" s="101" t="s">
        <v>830</v>
      </c>
      <c r="L487" s="101" t="s">
        <v>794</v>
      </c>
      <c r="M487" s="101" t="str">
        <f t="shared" si="17"/>
        <v>T8625090486</v>
      </c>
      <c r="N487" s="101" t="s">
        <v>106</v>
      </c>
      <c r="O487" s="101">
        <v>8625090</v>
      </c>
      <c r="P487" s="101" t="s">
        <v>333</v>
      </c>
      <c r="Q487" s="337" t="s">
        <v>757</v>
      </c>
      <c r="R487" s="101" t="s">
        <v>752</v>
      </c>
      <c r="U487" s="101" t="s">
        <v>790</v>
      </c>
      <c r="V487" s="101" t="s">
        <v>752</v>
      </c>
      <c r="W487" s="101" t="str">
        <f>VLOOKUP(M487,'order form'!B:B,1,FALSE)</f>
        <v>T8625090486</v>
      </c>
    </row>
    <row r="488" spans="1:23" s="101" customFormat="1" ht="12.75" x14ac:dyDescent="0.2">
      <c r="A488" s="101" t="str">
        <f t="shared" ref="A488:A551" si="18">N488&amp;O488</f>
        <v>T8625090</v>
      </c>
      <c r="B488" s="101">
        <v>8625090</v>
      </c>
      <c r="C488" s="101" t="s">
        <v>333</v>
      </c>
      <c r="D488" s="336">
        <v>150</v>
      </c>
      <c r="E488" s="336">
        <v>300</v>
      </c>
      <c r="I488" s="101" t="str">
        <f>IFERROR(VLOOKUP(B488,GlobalOnly,3,FALSE),C488 &amp;IF(G488="S24"," -NEW",""))</f>
        <v>Free Sanremo 3 W Suit Short Sleeve</v>
      </c>
      <c r="K488" s="101" t="s">
        <v>830</v>
      </c>
      <c r="L488" s="101" t="s">
        <v>794</v>
      </c>
      <c r="M488" s="101" t="str">
        <f t="shared" si="17"/>
        <v>T8625090513</v>
      </c>
      <c r="N488" s="101" t="s">
        <v>106</v>
      </c>
      <c r="O488" s="101">
        <v>8625090</v>
      </c>
      <c r="P488" s="101" t="s">
        <v>333</v>
      </c>
      <c r="Q488" s="337" t="s">
        <v>138</v>
      </c>
      <c r="R488" s="101" t="s">
        <v>351</v>
      </c>
      <c r="U488" s="101" t="s">
        <v>790</v>
      </c>
      <c r="V488" s="101" t="s">
        <v>351</v>
      </c>
      <c r="W488" s="101" t="str">
        <f>VLOOKUP(M488,'order form'!B:B,1,FALSE)</f>
        <v>T8625090513</v>
      </c>
    </row>
    <row r="489" spans="1:23" s="101" customFormat="1" ht="12.75" x14ac:dyDescent="0.2">
      <c r="A489" s="101" t="str">
        <f t="shared" si="18"/>
        <v>T8625091</v>
      </c>
      <c r="B489" s="101">
        <v>8625091</v>
      </c>
      <c r="C489" s="101" t="s">
        <v>334</v>
      </c>
      <c r="D489" s="336">
        <v>130</v>
      </c>
      <c r="E489" s="336">
        <v>260</v>
      </c>
      <c r="I489" s="101" t="str">
        <f>IFERROR(VLOOKUP(B489,GlobalOnly,3,FALSE),C489 &amp;IF(G489="S24"," -NEW",""))</f>
        <v>Free Sanremo 3 W Suit Sleeveless</v>
      </c>
      <c r="K489" s="101" t="s">
        <v>830</v>
      </c>
      <c r="L489" s="101" t="s">
        <v>794</v>
      </c>
      <c r="M489" s="101" t="str">
        <f t="shared" si="17"/>
        <v>T8625091101</v>
      </c>
      <c r="N489" s="101" t="s">
        <v>106</v>
      </c>
      <c r="O489" s="101">
        <v>8625091</v>
      </c>
      <c r="P489" s="101" t="s">
        <v>334</v>
      </c>
      <c r="Q489" s="337" t="s">
        <v>135</v>
      </c>
      <c r="R489" s="101" t="s">
        <v>33</v>
      </c>
      <c r="U489" s="101" t="s">
        <v>790</v>
      </c>
      <c r="V489" s="101" t="s">
        <v>33</v>
      </c>
      <c r="W489" s="101" t="str">
        <f>VLOOKUP(M489,'order form'!B:B,1,FALSE)</f>
        <v>T8625091101</v>
      </c>
    </row>
    <row r="490" spans="1:23" s="101" customFormat="1" ht="12.75" x14ac:dyDescent="0.2">
      <c r="A490" s="101" t="str">
        <f t="shared" si="18"/>
        <v>T8625091</v>
      </c>
      <c r="B490" s="101">
        <v>8625091</v>
      </c>
      <c r="C490" s="101" t="s">
        <v>334</v>
      </c>
      <c r="D490" s="336">
        <v>130</v>
      </c>
      <c r="E490" s="336">
        <v>260</v>
      </c>
      <c r="I490" s="101" t="str">
        <f>IFERROR(VLOOKUP(B490,GlobalOnly,3,FALSE),C490 &amp;IF(G490="S24"," -NEW",""))</f>
        <v>Free Sanremo 3 W Suit Sleeveless</v>
      </c>
      <c r="K490" s="101" t="s">
        <v>830</v>
      </c>
      <c r="L490" s="101" t="s">
        <v>794</v>
      </c>
      <c r="M490" s="101" t="str">
        <f t="shared" si="17"/>
        <v>T8625091486</v>
      </c>
      <c r="N490" s="101" t="s">
        <v>106</v>
      </c>
      <c r="O490" s="101">
        <v>8625091</v>
      </c>
      <c r="P490" s="101" t="s">
        <v>334</v>
      </c>
      <c r="Q490" s="337" t="s">
        <v>757</v>
      </c>
      <c r="R490" s="101" t="s">
        <v>752</v>
      </c>
      <c r="U490" s="101" t="s">
        <v>790</v>
      </c>
      <c r="V490" s="101" t="s">
        <v>752</v>
      </c>
      <c r="W490" s="101" t="str">
        <f>VLOOKUP(M490,'order form'!B:B,1,FALSE)</f>
        <v>T8625091486</v>
      </c>
    </row>
    <row r="491" spans="1:23" s="101" customFormat="1" ht="12.75" x14ac:dyDescent="0.2">
      <c r="A491" s="101" t="str">
        <f t="shared" si="18"/>
        <v>T8625091</v>
      </c>
      <c r="B491" s="101">
        <v>8625091</v>
      </c>
      <c r="C491" s="101" t="s">
        <v>334</v>
      </c>
      <c r="D491" s="336">
        <v>130</v>
      </c>
      <c r="E491" s="336">
        <v>260</v>
      </c>
      <c r="I491" s="101" t="str">
        <f>IFERROR(VLOOKUP(B491,GlobalOnly,3,FALSE),C491 &amp;IF(G491="S24"," -NEW",""))</f>
        <v>Free Sanremo 3 W Suit Sleeveless</v>
      </c>
      <c r="K491" s="101" t="s">
        <v>830</v>
      </c>
      <c r="L491" s="101" t="s">
        <v>794</v>
      </c>
      <c r="M491" s="101" t="str">
        <f t="shared" si="17"/>
        <v>T8625091513</v>
      </c>
      <c r="N491" s="101" t="s">
        <v>106</v>
      </c>
      <c r="O491" s="101">
        <v>8625091</v>
      </c>
      <c r="P491" s="101" t="s">
        <v>334</v>
      </c>
      <c r="Q491" s="337" t="s">
        <v>138</v>
      </c>
      <c r="R491" s="101" t="s">
        <v>351</v>
      </c>
      <c r="U491" s="101" t="s">
        <v>790</v>
      </c>
      <c r="V491" s="101" t="s">
        <v>351</v>
      </c>
      <c r="W491" s="101" t="str">
        <f>VLOOKUP(M491,'order form'!B:B,1,FALSE)</f>
        <v>T8625091513</v>
      </c>
    </row>
    <row r="492" spans="1:23" s="101" customFormat="1" ht="12.75" x14ac:dyDescent="0.2">
      <c r="A492" s="101" t="str">
        <f t="shared" si="18"/>
        <v>T8625092</v>
      </c>
      <c r="B492" s="101">
        <v>8625092</v>
      </c>
      <c r="C492" s="101" t="s">
        <v>335</v>
      </c>
      <c r="D492" s="336">
        <v>100</v>
      </c>
      <c r="E492" s="336">
        <v>200</v>
      </c>
      <c r="I492" s="101" t="str">
        <f>IFERROR(VLOOKUP(B492,GlobalOnly,3,FALSE),C492 &amp;IF(G492="S24"," -NEW",""))</f>
        <v>Core Tri W Suit Short Sleeve</v>
      </c>
      <c r="K492" s="101" t="s">
        <v>830</v>
      </c>
      <c r="L492" s="101" t="s">
        <v>794</v>
      </c>
      <c r="M492" s="101" t="str">
        <f t="shared" si="17"/>
        <v>T8625092010</v>
      </c>
      <c r="N492" s="101" t="s">
        <v>106</v>
      </c>
      <c r="O492" s="101">
        <v>8625092</v>
      </c>
      <c r="P492" s="101" t="s">
        <v>335</v>
      </c>
      <c r="Q492" s="337" t="s">
        <v>126</v>
      </c>
      <c r="R492" s="101" t="s">
        <v>27</v>
      </c>
      <c r="U492" s="101" t="s">
        <v>790</v>
      </c>
      <c r="V492" s="101" t="s">
        <v>27</v>
      </c>
      <c r="W492" s="101" t="str">
        <f>VLOOKUP(M492,'order form'!B:B,1,FALSE)</f>
        <v>T8625092010</v>
      </c>
    </row>
    <row r="493" spans="1:23" s="101" customFormat="1" ht="12.75" x14ac:dyDescent="0.2">
      <c r="A493" s="101" t="str">
        <f t="shared" si="18"/>
        <v>T8625092</v>
      </c>
      <c r="B493" s="101">
        <v>8625092</v>
      </c>
      <c r="C493" s="101" t="s">
        <v>335</v>
      </c>
      <c r="D493" s="336">
        <v>100</v>
      </c>
      <c r="E493" s="336">
        <v>200</v>
      </c>
      <c r="I493" s="101" t="str">
        <f>IFERROR(VLOOKUP(B493,GlobalOnly,3,FALSE),C493 &amp;IF(G493="S24"," -NEW",""))</f>
        <v>Core Tri W Suit Short Sleeve</v>
      </c>
      <c r="K493" s="101" t="s">
        <v>830</v>
      </c>
      <c r="L493" s="101" t="s">
        <v>794</v>
      </c>
      <c r="M493" s="101" t="str">
        <f t="shared" si="17"/>
        <v>T8625092424</v>
      </c>
      <c r="N493" s="101" t="s">
        <v>106</v>
      </c>
      <c r="O493" s="101">
        <v>8625092</v>
      </c>
      <c r="P493" s="101" t="s">
        <v>335</v>
      </c>
      <c r="Q493" s="337" t="s">
        <v>119</v>
      </c>
      <c r="R493" s="101" t="s">
        <v>753</v>
      </c>
      <c r="U493" s="101" t="s">
        <v>790</v>
      </c>
      <c r="V493" s="101" t="s">
        <v>753</v>
      </c>
      <c r="W493" s="101" t="str">
        <f>VLOOKUP(M493,'order form'!B:B,1,FALSE)</f>
        <v>T8625092424</v>
      </c>
    </row>
    <row r="494" spans="1:23" s="101" customFormat="1" ht="12.75" x14ac:dyDescent="0.2">
      <c r="A494" s="101" t="str">
        <f t="shared" si="18"/>
        <v>T8625094</v>
      </c>
      <c r="B494" s="101">
        <v>8625094</v>
      </c>
      <c r="C494" s="101" t="s">
        <v>336</v>
      </c>
      <c r="D494" s="336">
        <v>105</v>
      </c>
      <c r="E494" s="336">
        <v>210</v>
      </c>
      <c r="I494" s="101" t="str">
        <f>IFERROR(VLOOKUP(B494,GlobalOnly,3,FALSE),C494 &amp;IF(G494="S24"," -NEW",""))</f>
        <v>Free Speed 3 W Race Top</v>
      </c>
      <c r="K494" s="101" t="s">
        <v>830</v>
      </c>
      <c r="L494" s="101" t="s">
        <v>794</v>
      </c>
      <c r="M494" s="101" t="str">
        <f t="shared" si="17"/>
        <v>T8625094486</v>
      </c>
      <c r="N494" s="101" t="s">
        <v>106</v>
      </c>
      <c r="O494" s="101">
        <v>8625094</v>
      </c>
      <c r="P494" s="101" t="s">
        <v>336</v>
      </c>
      <c r="Q494" s="337" t="s">
        <v>757</v>
      </c>
      <c r="R494" s="101" t="s">
        <v>754</v>
      </c>
      <c r="U494" s="101" t="s">
        <v>790</v>
      </c>
      <c r="V494" s="101" t="s">
        <v>754</v>
      </c>
      <c r="W494" s="101" t="str">
        <f>VLOOKUP(M494,'order form'!B:B,1,FALSE)</f>
        <v>T8625094486</v>
      </c>
    </row>
    <row r="495" spans="1:23" s="101" customFormat="1" ht="12.75" x14ac:dyDescent="0.2">
      <c r="A495" s="101" t="str">
        <f t="shared" si="18"/>
        <v>T8625094</v>
      </c>
      <c r="B495" s="101">
        <v>8625094</v>
      </c>
      <c r="C495" s="101" t="s">
        <v>336</v>
      </c>
      <c r="D495" s="336">
        <v>105</v>
      </c>
      <c r="E495" s="336">
        <v>210</v>
      </c>
      <c r="I495" s="101" t="str">
        <f>IFERROR(VLOOKUP(B495,GlobalOnly,3,FALSE),C495 &amp;IF(G495="S24"," -NEW",""))</f>
        <v>Free Speed 3 W Race Top</v>
      </c>
      <c r="K495" s="101" t="s">
        <v>830</v>
      </c>
      <c r="L495" s="101" t="s">
        <v>794</v>
      </c>
      <c r="M495" s="101" t="str">
        <f t="shared" si="17"/>
        <v>T8625094513</v>
      </c>
      <c r="N495" s="101" t="s">
        <v>106</v>
      </c>
      <c r="O495" s="101">
        <v>8625094</v>
      </c>
      <c r="P495" s="101" t="s">
        <v>336</v>
      </c>
      <c r="Q495" s="337" t="s">
        <v>138</v>
      </c>
      <c r="R495" s="101" t="s">
        <v>351</v>
      </c>
      <c r="U495" s="101" t="s">
        <v>790</v>
      </c>
      <c r="V495" s="101" t="s">
        <v>351</v>
      </c>
      <c r="W495" s="101" t="str">
        <f>VLOOKUP(M495,'order form'!B:B,1,FALSE)</f>
        <v>T8625094513</v>
      </c>
    </row>
    <row r="496" spans="1:23" s="101" customFormat="1" ht="12.75" x14ac:dyDescent="0.2">
      <c r="A496" s="101" t="str">
        <f t="shared" si="18"/>
        <v>T8625095</v>
      </c>
      <c r="B496" s="101">
        <v>8625095</v>
      </c>
      <c r="C496" s="101" t="s">
        <v>1256</v>
      </c>
      <c r="D496" s="336">
        <v>90</v>
      </c>
      <c r="E496" s="336">
        <v>180</v>
      </c>
      <c r="I496" s="101" t="str">
        <f>IFERROR(VLOOKUP(B496,GlobalOnly,3,FALSE),C496 &amp;IF(G496="S24"," -NEW",""))</f>
        <v>Free Speed 3 W Top</v>
      </c>
      <c r="K496" s="101" t="s">
        <v>830</v>
      </c>
      <c r="L496" s="101" t="s">
        <v>794</v>
      </c>
      <c r="M496" s="101" t="str">
        <f t="shared" si="17"/>
        <v>T8625095010</v>
      </c>
      <c r="N496" s="101" t="s">
        <v>106</v>
      </c>
      <c r="O496" s="101">
        <v>8625095</v>
      </c>
      <c r="P496" s="101" t="s">
        <v>1256</v>
      </c>
      <c r="Q496" s="337" t="s">
        <v>126</v>
      </c>
      <c r="R496" s="101" t="s">
        <v>27</v>
      </c>
      <c r="U496" s="101" t="s">
        <v>790</v>
      </c>
      <c r="V496" s="101" t="s">
        <v>27</v>
      </c>
      <c r="W496" s="101" t="str">
        <f>VLOOKUP(M496,'order form'!B:B,1,FALSE)</f>
        <v>T8625095010</v>
      </c>
    </row>
    <row r="497" spans="1:23" s="101" customFormat="1" ht="12.75" x14ac:dyDescent="0.2">
      <c r="A497" s="101" t="str">
        <f t="shared" si="18"/>
        <v>T8625095</v>
      </c>
      <c r="B497" s="101">
        <v>8625095</v>
      </c>
      <c r="C497" s="101" t="s">
        <v>1256</v>
      </c>
      <c r="D497" s="336">
        <v>90</v>
      </c>
      <c r="E497" s="336">
        <v>180</v>
      </c>
      <c r="I497" s="101" t="str">
        <f>IFERROR(VLOOKUP(B497,GlobalOnly,3,FALSE),C497 &amp;IF(G497="S24"," -NEW",""))</f>
        <v>Free Speed 3 W Top</v>
      </c>
      <c r="K497" s="101" t="s">
        <v>830</v>
      </c>
      <c r="L497" s="101" t="s">
        <v>794</v>
      </c>
      <c r="M497" s="101" t="str">
        <f t="shared" si="17"/>
        <v>T8625095513</v>
      </c>
      <c r="N497" s="101" t="s">
        <v>106</v>
      </c>
      <c r="O497" s="101">
        <v>8625095</v>
      </c>
      <c r="P497" s="101" t="s">
        <v>1256</v>
      </c>
      <c r="Q497" s="337" t="s">
        <v>138</v>
      </c>
      <c r="R497" s="101" t="s">
        <v>351</v>
      </c>
      <c r="U497" s="101" t="s">
        <v>790</v>
      </c>
      <c r="V497" s="101" t="s">
        <v>351</v>
      </c>
      <c r="W497" s="101" t="str">
        <f>VLOOKUP(M497,'order form'!B:B,1,FALSE)</f>
        <v>T8625095513</v>
      </c>
    </row>
    <row r="498" spans="1:23" s="101" customFormat="1" ht="12.75" x14ac:dyDescent="0.2">
      <c r="A498" s="101" t="str">
        <f t="shared" si="18"/>
        <v>T8625096</v>
      </c>
      <c r="B498" s="101">
        <v>8625096</v>
      </c>
      <c r="C498" s="101" t="s">
        <v>337</v>
      </c>
      <c r="D498" s="336">
        <v>70</v>
      </c>
      <c r="E498" s="336">
        <v>140</v>
      </c>
      <c r="I498" s="101" t="str">
        <f>IFERROR(VLOOKUP(B498,GlobalOnly,3,FALSE),C498 &amp;IF(G498="S24"," -NEW",""))</f>
        <v>Tri W Short</v>
      </c>
      <c r="K498" s="101" t="s">
        <v>830</v>
      </c>
      <c r="L498" s="101" t="s">
        <v>794</v>
      </c>
      <c r="M498" s="101" t="str">
        <f t="shared" si="17"/>
        <v>T8625096010</v>
      </c>
      <c r="N498" s="101" t="s">
        <v>106</v>
      </c>
      <c r="O498" s="101">
        <v>8625096</v>
      </c>
      <c r="P498" s="101" t="s">
        <v>337</v>
      </c>
      <c r="Q498" s="337" t="s">
        <v>126</v>
      </c>
      <c r="R498" s="101" t="s">
        <v>27</v>
      </c>
      <c r="U498" s="101" t="s">
        <v>790</v>
      </c>
      <c r="V498" s="101" t="s">
        <v>27</v>
      </c>
      <c r="W498" s="101" t="str">
        <f>VLOOKUP(M498,'order form'!B:B,1,FALSE)</f>
        <v>T8625096010</v>
      </c>
    </row>
    <row r="499" spans="1:23" s="101" customFormat="1" ht="12.75" x14ac:dyDescent="0.2">
      <c r="A499" s="101" t="str">
        <f t="shared" si="18"/>
        <v>T8626114</v>
      </c>
      <c r="B499" s="101">
        <v>8626114</v>
      </c>
      <c r="C499" s="101" t="s">
        <v>650</v>
      </c>
      <c r="D499" s="336">
        <v>225</v>
      </c>
      <c r="E499" s="336">
        <v>450</v>
      </c>
      <c r="I499" s="101" t="str">
        <f>IFERROR(VLOOKUP(B499,GlobalOnly,3,FALSE),C499 &amp;IF(G499="S24"," -NEW",""))</f>
        <v>PR 3 Speed Suit</v>
      </c>
      <c r="K499" s="101" t="s">
        <v>829</v>
      </c>
      <c r="L499" s="101" t="s">
        <v>88</v>
      </c>
      <c r="M499" s="101" t="str">
        <f t="shared" si="17"/>
        <v>T8626114010</v>
      </c>
      <c r="N499" s="101" t="s">
        <v>106</v>
      </c>
      <c r="O499" s="101">
        <v>8626114</v>
      </c>
      <c r="P499" s="101" t="s">
        <v>650</v>
      </c>
      <c r="Q499" s="337" t="s">
        <v>126</v>
      </c>
      <c r="R499" s="101" t="s">
        <v>27</v>
      </c>
      <c r="U499" s="101" t="s">
        <v>790</v>
      </c>
      <c r="V499" s="101" t="s">
        <v>27</v>
      </c>
      <c r="W499" s="101" t="str">
        <f>VLOOKUP(M499,'order form'!B:B,1,FALSE)</f>
        <v>T8626114010</v>
      </c>
    </row>
    <row r="500" spans="1:23" s="101" customFormat="1" ht="12.75" x14ac:dyDescent="0.2">
      <c r="A500" s="101" t="str">
        <f t="shared" si="18"/>
        <v>T8626114</v>
      </c>
      <c r="B500" s="101">
        <v>8626114</v>
      </c>
      <c r="C500" s="101" t="s">
        <v>650</v>
      </c>
      <c r="D500" s="336">
        <v>225</v>
      </c>
      <c r="E500" s="336">
        <v>450</v>
      </c>
      <c r="I500" s="101" t="str">
        <f>IFERROR(VLOOKUP(B500,GlobalOnly,3,FALSE),C500 &amp;IF(G500="S24"," -NEW",""))</f>
        <v>PR 3 Speed Suit</v>
      </c>
      <c r="K500" s="101" t="s">
        <v>829</v>
      </c>
      <c r="L500" s="101" t="s">
        <v>88</v>
      </c>
      <c r="M500" s="101" t="str">
        <f t="shared" si="17"/>
        <v>T8626114101</v>
      </c>
      <c r="N500" s="101" t="s">
        <v>106</v>
      </c>
      <c r="O500" s="101">
        <v>8626114</v>
      </c>
      <c r="P500" s="101" t="s">
        <v>650</v>
      </c>
      <c r="Q500" s="337" t="s">
        <v>135</v>
      </c>
      <c r="R500" s="101" t="s">
        <v>33</v>
      </c>
      <c r="U500" s="101" t="s">
        <v>790</v>
      </c>
      <c r="V500" s="101" t="s">
        <v>33</v>
      </c>
      <c r="W500" s="101" t="str">
        <f>VLOOKUP(M500,'order form'!B:B,1,FALSE)</f>
        <v>T8626114101</v>
      </c>
    </row>
    <row r="501" spans="1:23" s="101" customFormat="1" ht="12.75" x14ac:dyDescent="0.2">
      <c r="A501" s="101" t="str">
        <f t="shared" si="18"/>
        <v>T8626115</v>
      </c>
      <c r="B501" s="101">
        <v>8626115</v>
      </c>
      <c r="C501" s="101" t="s">
        <v>651</v>
      </c>
      <c r="D501" s="336">
        <v>225</v>
      </c>
      <c r="E501" s="336">
        <v>450</v>
      </c>
      <c r="I501" s="101" t="str">
        <f>IFERROR(VLOOKUP(B501,GlobalOnly,3,FALSE),C501 &amp;IF(G501="S24"," -NEW",""))</f>
        <v>PR 3 W Speed Suit</v>
      </c>
      <c r="K501" s="101" t="s">
        <v>830</v>
      </c>
      <c r="L501" s="101" t="s">
        <v>794</v>
      </c>
      <c r="M501" s="101" t="str">
        <f t="shared" si="17"/>
        <v>T8626115010</v>
      </c>
      <c r="N501" s="101" t="s">
        <v>106</v>
      </c>
      <c r="O501" s="101">
        <v>8626115</v>
      </c>
      <c r="P501" s="101" t="s">
        <v>651</v>
      </c>
      <c r="Q501" s="337" t="s">
        <v>126</v>
      </c>
      <c r="R501" s="101" t="s">
        <v>27</v>
      </c>
      <c r="U501" s="101" t="s">
        <v>790</v>
      </c>
      <c r="V501" s="101" t="s">
        <v>27</v>
      </c>
      <c r="W501" s="101" t="str">
        <f>VLOOKUP(M501,'order form'!B:B,1,FALSE)</f>
        <v>T8626115010</v>
      </c>
    </row>
    <row r="502" spans="1:23" s="101" customFormat="1" ht="12.75" x14ac:dyDescent="0.2">
      <c r="A502" s="101" t="str">
        <f t="shared" si="18"/>
        <v>T8626116</v>
      </c>
      <c r="B502" s="101">
        <v>8626116</v>
      </c>
      <c r="C502" s="101" t="s">
        <v>652</v>
      </c>
      <c r="D502" s="336">
        <v>42.5</v>
      </c>
      <c r="E502" s="336">
        <v>85</v>
      </c>
      <c r="I502" s="101" t="str">
        <f>IFERROR(VLOOKUP(B502,GlobalOnly,3,FALSE),C502 &amp;IF(G502="S24"," -NEW",""))</f>
        <v>PR Leg Sleeves</v>
      </c>
      <c r="K502" s="101" t="s">
        <v>837</v>
      </c>
      <c r="L502" s="101" t="s">
        <v>795</v>
      </c>
      <c r="M502" s="101" t="str">
        <f t="shared" si="17"/>
        <v>T8626116101</v>
      </c>
      <c r="N502" s="101" t="s">
        <v>106</v>
      </c>
      <c r="O502" s="101">
        <v>8626116</v>
      </c>
      <c r="P502" s="101" t="s">
        <v>652</v>
      </c>
      <c r="Q502" s="337" t="s">
        <v>135</v>
      </c>
      <c r="R502" s="101" t="s">
        <v>33</v>
      </c>
      <c r="U502" s="101" t="s">
        <v>790</v>
      </c>
      <c r="V502" s="101" t="s">
        <v>33</v>
      </c>
      <c r="W502" s="101" t="str">
        <f>VLOOKUP(M502,'order form'!B:B,1,FALSE)</f>
        <v>T8626116101</v>
      </c>
    </row>
    <row r="503" spans="1:23" s="101" customFormat="1" ht="12.75" x14ac:dyDescent="0.2">
      <c r="A503" s="101" t="str">
        <f t="shared" si="18"/>
        <v>X4525548</v>
      </c>
      <c r="B503" s="101">
        <v>4525548</v>
      </c>
      <c r="C503" s="101" t="s">
        <v>653</v>
      </c>
      <c r="D503" s="336">
        <v>100</v>
      </c>
      <c r="E503" s="336">
        <v>200</v>
      </c>
      <c r="I503" s="101" t="str">
        <f>IFERROR(VLOOKUP(B503,GlobalOnly,3,FALSE),C503 &amp;IF(G503="S24"," -NEW",""))</f>
        <v>Classico Puffy Jacket</v>
      </c>
      <c r="K503" s="101" t="s">
        <v>829</v>
      </c>
      <c r="L503" s="101" t="s">
        <v>88</v>
      </c>
      <c r="M503" s="101" t="str">
        <f t="shared" si="17"/>
        <v>X4525548010</v>
      </c>
      <c r="N503" s="101" t="s">
        <v>110</v>
      </c>
      <c r="O503" s="101">
        <v>4525548</v>
      </c>
      <c r="P503" s="101" t="s">
        <v>653</v>
      </c>
      <c r="Q503" s="337" t="s">
        <v>126</v>
      </c>
      <c r="R503" s="101" t="s">
        <v>27</v>
      </c>
      <c r="U503" s="101" t="s">
        <v>791</v>
      </c>
      <c r="V503" s="101" t="s">
        <v>27</v>
      </c>
      <c r="W503" s="101" t="str">
        <f>VLOOKUP(M503,'order form'!B:B,1,FALSE)</f>
        <v>X4525548010</v>
      </c>
    </row>
    <row r="504" spans="1:23" s="101" customFormat="1" ht="12.75" x14ac:dyDescent="0.2">
      <c r="A504" s="101" t="str">
        <f t="shared" si="18"/>
        <v>X4525550</v>
      </c>
      <c r="B504" s="101">
        <v>4525550</v>
      </c>
      <c r="C504" s="101" t="s">
        <v>654</v>
      </c>
      <c r="D504" s="336">
        <v>90</v>
      </c>
      <c r="E504" s="336">
        <v>180</v>
      </c>
      <c r="I504" s="101" t="str">
        <f>IFERROR(VLOOKUP(B504,GlobalOnly,3,FALSE),C504 &amp;IF(G504="S24"," -NEW",""))</f>
        <v>Classico Fleece Jacket</v>
      </c>
      <c r="K504" s="101" t="s">
        <v>829</v>
      </c>
      <c r="L504" s="101" t="s">
        <v>88</v>
      </c>
      <c r="M504" s="101" t="str">
        <f t="shared" si="17"/>
        <v>X4525550010</v>
      </c>
      <c r="N504" s="101" t="s">
        <v>110</v>
      </c>
      <c r="O504" s="101">
        <v>4525550</v>
      </c>
      <c r="P504" s="101" t="s">
        <v>654</v>
      </c>
      <c r="Q504" s="337" t="s">
        <v>126</v>
      </c>
      <c r="R504" s="101" t="s">
        <v>27</v>
      </c>
      <c r="U504" s="101" t="s">
        <v>791</v>
      </c>
      <c r="V504" s="101" t="s">
        <v>27</v>
      </c>
      <c r="W504" s="101" t="str">
        <f>VLOOKUP(M504,'order form'!B:B,1,FALSE)</f>
        <v>X4525550010</v>
      </c>
    </row>
    <row r="505" spans="1:23" s="101" customFormat="1" ht="12.75" x14ac:dyDescent="0.2">
      <c r="A505" s="101" t="str">
        <f t="shared" si="18"/>
        <v>X4525552</v>
      </c>
      <c r="B505" s="101">
        <v>4525552</v>
      </c>
      <c r="C505" s="101" t="s">
        <v>655</v>
      </c>
      <c r="D505" s="336">
        <v>100</v>
      </c>
      <c r="E505" s="336">
        <v>200</v>
      </c>
      <c r="I505" s="101" t="str">
        <f>IFERROR(VLOOKUP(B505,GlobalOnly,3,FALSE),C505 &amp;IF(G505="S24"," -NEW",""))</f>
        <v>Classico W Puffy Jacket</v>
      </c>
      <c r="K505" s="101" t="s">
        <v>830</v>
      </c>
      <c r="L505" s="101" t="s">
        <v>794</v>
      </c>
      <c r="M505" s="101" t="str">
        <f t="shared" si="17"/>
        <v>X4525552010</v>
      </c>
      <c r="N505" s="101" t="s">
        <v>110</v>
      </c>
      <c r="O505" s="101">
        <v>4525552</v>
      </c>
      <c r="P505" s="101" t="s">
        <v>655</v>
      </c>
      <c r="Q505" s="337" t="s">
        <v>126</v>
      </c>
      <c r="R505" s="101" t="s">
        <v>27</v>
      </c>
      <c r="U505" s="101" t="s">
        <v>791</v>
      </c>
      <c r="V505" s="101" t="s">
        <v>27</v>
      </c>
      <c r="W505" s="101" t="str">
        <f>VLOOKUP(M505,'order form'!B:B,1,FALSE)</f>
        <v>X4525552010</v>
      </c>
    </row>
    <row r="506" spans="1:23" s="101" customFormat="1" ht="12.75" x14ac:dyDescent="0.2">
      <c r="A506" s="101" t="str">
        <f t="shared" si="18"/>
        <v>X4525553</v>
      </c>
      <c r="B506" s="101">
        <v>4525553</v>
      </c>
      <c r="C506" s="101" t="s">
        <v>656</v>
      </c>
      <c r="D506" s="336">
        <v>90</v>
      </c>
      <c r="E506" s="336">
        <v>180</v>
      </c>
      <c r="I506" s="101" t="str">
        <f>IFERROR(VLOOKUP(B506,GlobalOnly,3,FALSE),C506 &amp;IF(G506="S24"," -NEW",""))</f>
        <v>Classico W Fleece</v>
      </c>
      <c r="K506" s="101" t="s">
        <v>829</v>
      </c>
      <c r="L506" s="101" t="s">
        <v>794</v>
      </c>
      <c r="M506" s="101" t="str">
        <f t="shared" si="17"/>
        <v>X4525553010</v>
      </c>
      <c r="N506" s="101" t="s">
        <v>110</v>
      </c>
      <c r="O506" s="101">
        <v>4525553</v>
      </c>
      <c r="P506" s="101" t="s">
        <v>656</v>
      </c>
      <c r="Q506" s="337" t="s">
        <v>126</v>
      </c>
      <c r="R506" s="101" t="s">
        <v>27</v>
      </c>
      <c r="U506" s="101" t="s">
        <v>791</v>
      </c>
      <c r="V506" s="101" t="s">
        <v>27</v>
      </c>
      <c r="W506" s="101" t="str">
        <f>VLOOKUP(M506,'order form'!B:B,1,FALSE)</f>
        <v>X4525553010</v>
      </c>
    </row>
    <row r="507" spans="1:23" s="101" customFormat="1" ht="12.75" x14ac:dyDescent="0.2">
      <c r="A507" s="101" t="str">
        <f t="shared" si="18"/>
        <v>X4526079</v>
      </c>
      <c r="B507" s="101">
        <v>4526079</v>
      </c>
      <c r="C507" s="101" t="s">
        <v>657</v>
      </c>
      <c r="D507" s="336">
        <v>64</v>
      </c>
      <c r="E507" s="336">
        <v>128</v>
      </c>
      <c r="I507" s="101" t="str">
        <f>IFERROR(VLOOKUP(B507,GlobalOnly,3,FALSE),C507 &amp;IF(G507="S24"," -NEW",""))</f>
        <v>Logo Hoody</v>
      </c>
      <c r="K507" s="101" t="s">
        <v>829</v>
      </c>
      <c r="L507" s="101" t="s">
        <v>88</v>
      </c>
      <c r="M507" s="101" t="str">
        <f t="shared" si="17"/>
        <v>X4526079006</v>
      </c>
      <c r="N507" s="101" t="s">
        <v>110</v>
      </c>
      <c r="O507" s="101">
        <v>4526079</v>
      </c>
      <c r="P507" s="101" t="s">
        <v>657</v>
      </c>
      <c r="Q507" s="337" t="s">
        <v>139</v>
      </c>
      <c r="R507" s="101" t="s">
        <v>111</v>
      </c>
      <c r="U507" s="101" t="s">
        <v>791</v>
      </c>
      <c r="V507" s="101" t="s">
        <v>111</v>
      </c>
      <c r="W507" s="101" t="str">
        <f>VLOOKUP(M507,'order form'!B:B,1,FALSE)</f>
        <v>X4526079006</v>
      </c>
    </row>
    <row r="508" spans="1:23" s="101" customFormat="1" ht="12.75" x14ac:dyDescent="0.2">
      <c r="A508" s="101" t="str">
        <f t="shared" si="18"/>
        <v>X4526079</v>
      </c>
      <c r="B508" s="101">
        <v>4526079</v>
      </c>
      <c r="C508" s="101" t="s">
        <v>657</v>
      </c>
      <c r="D508" s="336">
        <v>64</v>
      </c>
      <c r="E508" s="336">
        <v>128</v>
      </c>
      <c r="I508" s="101" t="str">
        <f>IFERROR(VLOOKUP(B508,GlobalOnly,3,FALSE),C508 &amp;IF(G508="S24"," -NEW",""))</f>
        <v>Logo Hoody</v>
      </c>
      <c r="K508" s="101" t="s">
        <v>829</v>
      </c>
      <c r="L508" s="101" t="s">
        <v>88</v>
      </c>
      <c r="M508" s="101" t="str">
        <f t="shared" si="17"/>
        <v>X4526079010</v>
      </c>
      <c r="N508" s="101" t="s">
        <v>110</v>
      </c>
      <c r="O508" s="101">
        <v>4526079</v>
      </c>
      <c r="P508" s="101" t="s">
        <v>657</v>
      </c>
      <c r="Q508" s="337" t="s">
        <v>126</v>
      </c>
      <c r="R508" s="101" t="s">
        <v>27</v>
      </c>
      <c r="U508" s="101" t="s">
        <v>791</v>
      </c>
      <c r="V508" s="101" t="s">
        <v>27</v>
      </c>
      <c r="W508" s="101" t="str">
        <f>VLOOKUP(M508,'order form'!B:B,1,FALSE)</f>
        <v>X4526079010</v>
      </c>
    </row>
    <row r="509" spans="1:23" s="101" customFormat="1" ht="12.75" x14ac:dyDescent="0.2">
      <c r="A509" s="101" t="str">
        <f t="shared" si="18"/>
        <v>X4526080</v>
      </c>
      <c r="B509" s="101">
        <v>4526080</v>
      </c>
      <c r="C509" s="101" t="s">
        <v>658</v>
      </c>
      <c r="D509" s="336">
        <v>49</v>
      </c>
      <c r="E509" s="336">
        <v>98</v>
      </c>
      <c r="I509" s="101" t="str">
        <f>IFERROR(VLOOKUP(B509,GlobalOnly,3,FALSE),C509 &amp;IF(G509="S24"," -NEW",""))</f>
        <v>Logo Sweatshirt</v>
      </c>
      <c r="K509" s="101" t="s">
        <v>829</v>
      </c>
      <c r="L509" s="101" t="s">
        <v>88</v>
      </c>
      <c r="M509" s="101" t="str">
        <f t="shared" si="17"/>
        <v>X4526080006</v>
      </c>
      <c r="N509" s="101" t="s">
        <v>110</v>
      </c>
      <c r="O509" s="101">
        <v>4526080</v>
      </c>
      <c r="P509" s="101" t="s">
        <v>658</v>
      </c>
      <c r="Q509" s="337" t="s">
        <v>139</v>
      </c>
      <c r="R509" s="101" t="s">
        <v>111</v>
      </c>
      <c r="U509" s="101" t="s">
        <v>791</v>
      </c>
      <c r="V509" s="101" t="s">
        <v>111</v>
      </c>
      <c r="W509" s="101" t="str">
        <f>VLOOKUP(M509,'order form'!B:B,1,FALSE)</f>
        <v>X4526080006</v>
      </c>
    </row>
    <row r="510" spans="1:23" s="101" customFormat="1" ht="12.75" x14ac:dyDescent="0.2">
      <c r="A510" s="101" t="str">
        <f t="shared" si="18"/>
        <v>X4526080</v>
      </c>
      <c r="B510" s="101">
        <v>4526080</v>
      </c>
      <c r="C510" s="101" t="s">
        <v>658</v>
      </c>
      <c r="D510" s="336">
        <v>49</v>
      </c>
      <c r="E510" s="336">
        <v>98</v>
      </c>
      <c r="I510" s="101" t="str">
        <f>IFERROR(VLOOKUP(B510,GlobalOnly,3,FALSE),C510 &amp;IF(G510="S24"," -NEW",""))</f>
        <v>Logo Sweatshirt</v>
      </c>
      <c r="K510" s="101" t="s">
        <v>829</v>
      </c>
      <c r="L510" s="101" t="s">
        <v>88</v>
      </c>
      <c r="M510" s="101" t="str">
        <f t="shared" si="17"/>
        <v>X4526080424</v>
      </c>
      <c r="N510" s="101" t="s">
        <v>110</v>
      </c>
      <c r="O510" s="101">
        <v>4526080</v>
      </c>
      <c r="P510" s="101" t="s">
        <v>658</v>
      </c>
      <c r="Q510" s="337" t="s">
        <v>119</v>
      </c>
      <c r="R510" s="101" t="s">
        <v>21</v>
      </c>
      <c r="U510" s="101" t="s">
        <v>791</v>
      </c>
      <c r="V510" s="101" t="s">
        <v>21</v>
      </c>
      <c r="W510" s="101" t="str">
        <f>VLOOKUP(M510,'order form'!B:B,1,FALSE)</f>
        <v>X4526080424</v>
      </c>
    </row>
    <row r="511" spans="1:23" s="101" customFormat="1" ht="12.75" x14ac:dyDescent="0.2">
      <c r="A511" s="101" t="str">
        <f t="shared" si="18"/>
        <v>X4526081</v>
      </c>
      <c r="B511" s="101">
        <v>4526081</v>
      </c>
      <c r="C511" s="101" t="s">
        <v>659</v>
      </c>
      <c r="D511" s="336">
        <v>24</v>
      </c>
      <c r="E511" s="336">
        <v>48</v>
      </c>
      <c r="I511" s="101" t="str">
        <f>IFERROR(VLOOKUP(B511,GlobalOnly,3,FALSE),C511 &amp;IF(G511="S24"," -NEW",""))</f>
        <v>Tone Logo Tee</v>
      </c>
      <c r="K511" s="101" t="s">
        <v>829</v>
      </c>
      <c r="L511" s="101" t="s">
        <v>88</v>
      </c>
      <c r="M511" s="101" t="str">
        <f t="shared" si="17"/>
        <v>X4526081001</v>
      </c>
      <c r="N511" s="101" t="s">
        <v>110</v>
      </c>
      <c r="O511" s="101">
        <v>4526081</v>
      </c>
      <c r="P511" s="101" t="s">
        <v>659</v>
      </c>
      <c r="Q511" s="337" t="s">
        <v>131</v>
      </c>
      <c r="R511" s="101" t="s">
        <v>42</v>
      </c>
      <c r="U511" s="101" t="s">
        <v>791</v>
      </c>
      <c r="V511" s="101" t="s">
        <v>42</v>
      </c>
      <c r="W511" s="101" t="str">
        <f>VLOOKUP(M511,'order form'!B:B,1,FALSE)</f>
        <v>X4526081001</v>
      </c>
    </row>
    <row r="512" spans="1:23" s="101" customFormat="1" ht="12.75" x14ac:dyDescent="0.2">
      <c r="A512" s="101" t="str">
        <f t="shared" si="18"/>
        <v>X4526081</v>
      </c>
      <c r="B512" s="101">
        <v>4526081</v>
      </c>
      <c r="C512" s="101" t="s">
        <v>659</v>
      </c>
      <c r="D512" s="336">
        <v>24</v>
      </c>
      <c r="E512" s="336">
        <v>48</v>
      </c>
      <c r="I512" s="101" t="str">
        <f>IFERROR(VLOOKUP(B512,GlobalOnly,3,FALSE),C512 &amp;IF(G512="S24"," -NEW",""))</f>
        <v>Tone Logo Tee</v>
      </c>
      <c r="K512" s="101" t="s">
        <v>829</v>
      </c>
      <c r="L512" s="101" t="s">
        <v>88</v>
      </c>
      <c r="M512" s="101" t="str">
        <f t="shared" si="17"/>
        <v>X4526081010</v>
      </c>
      <c r="N512" s="101" t="s">
        <v>110</v>
      </c>
      <c r="O512" s="101">
        <v>4526081</v>
      </c>
      <c r="P512" s="101" t="s">
        <v>659</v>
      </c>
      <c r="Q512" s="337" t="s">
        <v>126</v>
      </c>
      <c r="R512" s="101" t="s">
        <v>27</v>
      </c>
      <c r="U512" s="101" t="s">
        <v>791</v>
      </c>
      <c r="V512" s="101" t="s">
        <v>27</v>
      </c>
      <c r="W512" s="101" t="str">
        <f>VLOOKUP(M512,'order form'!B:B,1,FALSE)</f>
        <v>X4526081010</v>
      </c>
    </row>
    <row r="513" spans="1:23" s="101" customFormat="1" ht="12.75" x14ac:dyDescent="0.2">
      <c r="A513" s="101" t="str">
        <f t="shared" si="18"/>
        <v>X4526082</v>
      </c>
      <c r="B513" s="101">
        <v>4526082</v>
      </c>
      <c r="C513" s="101" t="s">
        <v>660</v>
      </c>
      <c r="D513" s="336">
        <v>24</v>
      </c>
      <c r="E513" s="336">
        <v>48</v>
      </c>
      <c r="I513" s="101" t="str">
        <f>IFERROR(VLOOKUP(B513,GlobalOnly,3,FALSE),C513 &amp;IF(G513="S24"," -NEW",""))</f>
        <v>Innovation Logo Tee</v>
      </c>
      <c r="K513" s="101" t="s">
        <v>829</v>
      </c>
      <c r="L513" s="101" t="s">
        <v>88</v>
      </c>
      <c r="M513" s="101" t="str">
        <f t="shared" si="17"/>
        <v>X4526082006</v>
      </c>
      <c r="N513" s="101" t="s">
        <v>110</v>
      </c>
      <c r="O513" s="101">
        <v>4526082</v>
      </c>
      <c r="P513" s="101" t="s">
        <v>660</v>
      </c>
      <c r="Q513" s="337" t="s">
        <v>139</v>
      </c>
      <c r="R513" s="101" t="s">
        <v>111</v>
      </c>
      <c r="U513" s="101" t="s">
        <v>791</v>
      </c>
      <c r="V513" s="101" t="s">
        <v>111</v>
      </c>
      <c r="W513" s="101" t="str">
        <f>VLOOKUP(M513,'order form'!B:B,1,FALSE)</f>
        <v>X4526082006</v>
      </c>
    </row>
    <row r="514" spans="1:23" s="101" customFormat="1" ht="12.75" x14ac:dyDescent="0.2">
      <c r="A514" s="101" t="str">
        <f t="shared" si="18"/>
        <v>X4526082</v>
      </c>
      <c r="B514" s="101">
        <v>4526082</v>
      </c>
      <c r="C514" s="101" t="s">
        <v>660</v>
      </c>
      <c r="D514" s="336">
        <v>24</v>
      </c>
      <c r="E514" s="336">
        <v>48</v>
      </c>
      <c r="I514" s="101" t="str">
        <f>IFERROR(VLOOKUP(B514,GlobalOnly,3,FALSE),C514 &amp;IF(G514="S24"," -NEW",""))</f>
        <v>Innovation Logo Tee</v>
      </c>
      <c r="K514" s="101" t="s">
        <v>829</v>
      </c>
      <c r="L514" s="101" t="s">
        <v>88</v>
      </c>
      <c r="M514" s="101" t="str">
        <f t="shared" si="17"/>
        <v>X4526082010</v>
      </c>
      <c r="N514" s="101" t="s">
        <v>110</v>
      </c>
      <c r="O514" s="101">
        <v>4526082</v>
      </c>
      <c r="P514" s="101" t="s">
        <v>660</v>
      </c>
      <c r="Q514" s="337" t="s">
        <v>126</v>
      </c>
      <c r="R514" s="101" t="s">
        <v>27</v>
      </c>
      <c r="U514" s="101" t="s">
        <v>791</v>
      </c>
      <c r="V514" s="101" t="s">
        <v>27</v>
      </c>
      <c r="W514" s="101" t="str">
        <f>VLOOKUP(M514,'order form'!B:B,1,FALSE)</f>
        <v>X4526082010</v>
      </c>
    </row>
    <row r="515" spans="1:23" s="101" customFormat="1" ht="12.75" x14ac:dyDescent="0.2">
      <c r="A515" s="101" t="str">
        <f t="shared" si="18"/>
        <v>X4526083</v>
      </c>
      <c r="B515" s="101">
        <v>4526083</v>
      </c>
      <c r="C515" s="101" t="s">
        <v>661</v>
      </c>
      <c r="D515" s="336">
        <v>26</v>
      </c>
      <c r="E515" s="336">
        <v>52</v>
      </c>
      <c r="I515" s="101" t="str">
        <f>IFERROR(VLOOKUP(B515,GlobalOnly,3,FALSE),C515 &amp;IF(G515="S24"," -NEW",""))</f>
        <v>Sleeve Logo LS Tee</v>
      </c>
      <c r="K515" s="101" t="s">
        <v>829</v>
      </c>
      <c r="L515" s="101" t="s">
        <v>88</v>
      </c>
      <c r="M515" s="101" t="str">
        <f t="shared" si="17"/>
        <v>X4526083001</v>
      </c>
      <c r="N515" s="101" t="s">
        <v>110</v>
      </c>
      <c r="O515" s="101">
        <v>4526083</v>
      </c>
      <c r="P515" s="101" t="s">
        <v>661</v>
      </c>
      <c r="Q515" s="337" t="s">
        <v>131</v>
      </c>
      <c r="R515" s="101" t="s">
        <v>42</v>
      </c>
      <c r="U515" s="101" t="s">
        <v>791</v>
      </c>
      <c r="V515" s="101" t="s">
        <v>42</v>
      </c>
      <c r="W515" s="101" t="str">
        <f>VLOOKUP(M515,'order form'!B:B,1,FALSE)</f>
        <v>X4526083001</v>
      </c>
    </row>
    <row r="516" spans="1:23" s="101" customFormat="1" ht="12.75" x14ac:dyDescent="0.2">
      <c r="A516" s="101" t="str">
        <f t="shared" si="18"/>
        <v>X4526084</v>
      </c>
      <c r="B516" s="101">
        <v>4526084</v>
      </c>
      <c r="C516" s="101" t="s">
        <v>662</v>
      </c>
      <c r="D516" s="336">
        <v>115</v>
      </c>
      <c r="E516" s="336">
        <v>230</v>
      </c>
      <c r="I516" s="101" t="str">
        <f>IFERROR(VLOOKUP(B516,GlobalOnly,3,FALSE),C516 &amp;IF(G516="S24"," -NEW",""))</f>
        <v>Castelli Alpha Fleece Hoody</v>
      </c>
      <c r="K516" s="101" t="s">
        <v>829</v>
      </c>
      <c r="L516" s="101" t="s">
        <v>88</v>
      </c>
      <c r="M516" s="101" t="str">
        <f t="shared" si="17"/>
        <v>X4526084405</v>
      </c>
      <c r="N516" s="101" t="s">
        <v>110</v>
      </c>
      <c r="O516" s="101">
        <v>4526084</v>
      </c>
      <c r="P516" s="101" t="s">
        <v>662</v>
      </c>
      <c r="Q516" s="337" t="s">
        <v>773</v>
      </c>
      <c r="R516" s="101" t="s">
        <v>755</v>
      </c>
      <c r="U516" s="101" t="s">
        <v>791</v>
      </c>
      <c r="V516" s="101" t="s">
        <v>755</v>
      </c>
      <c r="W516" s="101" t="str">
        <f>VLOOKUP(M516,'order form'!B:B,1,FALSE)</f>
        <v>X4526084405</v>
      </c>
    </row>
    <row r="517" spans="1:23" s="101" customFormat="1" ht="12.75" x14ac:dyDescent="0.2">
      <c r="A517" s="101" t="str">
        <f t="shared" si="18"/>
        <v>X4526084</v>
      </c>
      <c r="B517" s="101">
        <v>4526084</v>
      </c>
      <c r="C517" s="101" t="s">
        <v>662</v>
      </c>
      <c r="D517" s="336">
        <v>115</v>
      </c>
      <c r="E517" s="336">
        <v>230</v>
      </c>
      <c r="I517" s="101" t="str">
        <f>IFERROR(VLOOKUP(B517,GlobalOnly,3,FALSE),C517 &amp;IF(G517="S24"," -NEW",""))</f>
        <v>Castelli Alpha Fleece Hoody</v>
      </c>
      <c r="K517" s="101" t="s">
        <v>829</v>
      </c>
      <c r="L517" s="101" t="s">
        <v>88</v>
      </c>
      <c r="M517" s="101" t="str">
        <f t="shared" si="17"/>
        <v>X4526084870</v>
      </c>
      <c r="N517" s="101" t="s">
        <v>110</v>
      </c>
      <c r="O517" s="101">
        <v>4526084</v>
      </c>
      <c r="P517" s="101" t="s">
        <v>662</v>
      </c>
      <c r="Q517" s="337" t="s">
        <v>120</v>
      </c>
      <c r="R517" s="101" t="s">
        <v>57</v>
      </c>
      <c r="U517" s="101" t="s">
        <v>791</v>
      </c>
      <c r="V517" s="101" t="s">
        <v>57</v>
      </c>
      <c r="W517" s="101" t="str">
        <f>VLOOKUP(M517,'order form'!B:B,1,FALSE)</f>
        <v>X4526084870</v>
      </c>
    </row>
    <row r="518" spans="1:23" s="101" customFormat="1" ht="12.75" x14ac:dyDescent="0.2">
      <c r="A518" s="101" t="str">
        <f t="shared" si="18"/>
        <v>X4526085</v>
      </c>
      <c r="B518" s="101">
        <v>4526085</v>
      </c>
      <c r="C518" s="101" t="s">
        <v>663</v>
      </c>
      <c r="D518" s="336">
        <v>65</v>
      </c>
      <c r="E518" s="336">
        <v>130</v>
      </c>
      <c r="I518" s="101" t="str">
        <f>IFERROR(VLOOKUP(B518,GlobalOnly,3,FALSE),C518 &amp;IF(G518="S24"," -NEW",""))</f>
        <v>Milano 2 Pant</v>
      </c>
      <c r="K518" s="101" t="s">
        <v>829</v>
      </c>
      <c r="L518" s="101" t="s">
        <v>88</v>
      </c>
      <c r="M518" s="101" t="str">
        <f t="shared" si="17"/>
        <v>X4526085010</v>
      </c>
      <c r="N518" s="101" t="s">
        <v>110</v>
      </c>
      <c r="O518" s="101">
        <v>4526085</v>
      </c>
      <c r="P518" s="101" t="s">
        <v>663</v>
      </c>
      <c r="Q518" s="337" t="s">
        <v>126</v>
      </c>
      <c r="R518" s="101" t="s">
        <v>27</v>
      </c>
      <c r="U518" s="101" t="s">
        <v>791</v>
      </c>
      <c r="V518" s="101" t="s">
        <v>27</v>
      </c>
      <c r="W518" s="101" t="str">
        <f>VLOOKUP(M518,'order form'!B:B,1,FALSE)</f>
        <v>X4526085010</v>
      </c>
    </row>
    <row r="519" spans="1:23" s="101" customFormat="1" ht="12.75" x14ac:dyDescent="0.2">
      <c r="A519" s="101" t="str">
        <f t="shared" si="18"/>
        <v>X4526086</v>
      </c>
      <c r="B519" s="101">
        <v>4526086</v>
      </c>
      <c r="C519" s="101" t="s">
        <v>664</v>
      </c>
      <c r="D519" s="336">
        <v>50</v>
      </c>
      <c r="E519" s="336">
        <v>100</v>
      </c>
      <c r="I519" s="101" t="str">
        <f>IFERROR(VLOOKUP(B519,GlobalOnly,3,FALSE),C519 &amp;IF(G519="S24"," -NEW",""))</f>
        <v>Milano 2 Short</v>
      </c>
      <c r="K519" s="101" t="s">
        <v>829</v>
      </c>
      <c r="L519" s="101" t="s">
        <v>88</v>
      </c>
      <c r="M519" s="101" t="str">
        <f t="shared" si="17"/>
        <v>X4526086010</v>
      </c>
      <c r="N519" s="101" t="s">
        <v>110</v>
      </c>
      <c r="O519" s="101">
        <v>4526086</v>
      </c>
      <c r="P519" s="101" t="s">
        <v>664</v>
      </c>
      <c r="Q519" s="337" t="s">
        <v>126</v>
      </c>
      <c r="R519" s="101" t="s">
        <v>27</v>
      </c>
      <c r="U519" s="101" t="s">
        <v>791</v>
      </c>
      <c r="V519" s="101" t="s">
        <v>27</v>
      </c>
      <c r="W519" s="101" t="str">
        <f>VLOOKUP(M519,'order form'!B:B,1,FALSE)</f>
        <v>X4526086010</v>
      </c>
    </row>
    <row r="520" spans="1:23" s="101" customFormat="1" ht="12.75" x14ac:dyDescent="0.2">
      <c r="A520" s="101" t="str">
        <f t="shared" si="18"/>
        <v>X4526104</v>
      </c>
      <c r="B520" s="101">
        <v>4526104</v>
      </c>
      <c r="C520" s="101" t="s">
        <v>665</v>
      </c>
      <c r="D520" s="336">
        <v>49</v>
      </c>
      <c r="E520" s="336">
        <v>98</v>
      </c>
      <c r="I520" s="101" t="str">
        <f>IFERROR(VLOOKUP(B520,GlobalOnly,3,FALSE),C520 &amp;IF(G520="S24"," -NEW",""))</f>
        <v>Logo W Sweatshirt</v>
      </c>
      <c r="K520" s="101" t="s">
        <v>830</v>
      </c>
      <c r="L520" s="101" t="s">
        <v>794</v>
      </c>
      <c r="M520" s="101" t="str">
        <f t="shared" si="17"/>
        <v>X4526104006</v>
      </c>
      <c r="N520" s="101" t="s">
        <v>110</v>
      </c>
      <c r="O520" s="101">
        <v>4526104</v>
      </c>
      <c r="P520" s="101" t="s">
        <v>665</v>
      </c>
      <c r="Q520" s="337" t="s">
        <v>139</v>
      </c>
      <c r="R520" s="101" t="s">
        <v>111</v>
      </c>
      <c r="U520" s="101" t="s">
        <v>791</v>
      </c>
      <c r="V520" s="101" t="s">
        <v>111</v>
      </c>
      <c r="W520" s="101" t="str">
        <f>VLOOKUP(M520,'order form'!B:B,1,FALSE)</f>
        <v>X4526104006</v>
      </c>
    </row>
    <row r="521" spans="1:23" s="101" customFormat="1" ht="12.75" x14ac:dyDescent="0.2">
      <c r="A521" s="101" t="str">
        <f t="shared" si="18"/>
        <v>X4526105</v>
      </c>
      <c r="B521" s="101">
        <v>4526105</v>
      </c>
      <c r="C521" s="101" t="s">
        <v>666</v>
      </c>
      <c r="D521" s="336">
        <v>24</v>
      </c>
      <c r="E521" s="336">
        <v>48</v>
      </c>
      <c r="I521" s="101" t="str">
        <f>IFERROR(VLOOKUP(B521,GlobalOnly,3,FALSE),C521 &amp;IF(G521="S24"," -NEW",""))</f>
        <v>Logo W Tee</v>
      </c>
      <c r="K521" s="101" t="s">
        <v>830</v>
      </c>
      <c r="L521" s="101" t="s">
        <v>794</v>
      </c>
      <c r="M521" s="101" t="str">
        <f t="shared" si="17"/>
        <v>X4526105001</v>
      </c>
      <c r="N521" s="101" t="s">
        <v>110</v>
      </c>
      <c r="O521" s="101">
        <v>4526105</v>
      </c>
      <c r="P521" s="101" t="s">
        <v>666</v>
      </c>
      <c r="Q521" s="337" t="s">
        <v>131</v>
      </c>
      <c r="R521" s="101" t="s">
        <v>42</v>
      </c>
      <c r="U521" s="101" t="s">
        <v>791</v>
      </c>
      <c r="V521" s="101" t="s">
        <v>42</v>
      </c>
      <c r="W521" s="101" t="str">
        <f>VLOOKUP(M521,'order form'!B:B,1,FALSE)</f>
        <v>X4526105001</v>
      </c>
    </row>
    <row r="522" spans="1:23" s="101" customFormat="1" ht="12.75" x14ac:dyDescent="0.2">
      <c r="A522" s="101" t="str">
        <f t="shared" si="18"/>
        <v>X4526105</v>
      </c>
      <c r="B522" s="101">
        <v>4526105</v>
      </c>
      <c r="C522" s="101" t="s">
        <v>666</v>
      </c>
      <c r="D522" s="336">
        <v>24</v>
      </c>
      <c r="E522" s="336">
        <v>48</v>
      </c>
      <c r="I522" s="101" t="str">
        <f>IFERROR(VLOOKUP(B522,GlobalOnly,3,FALSE),C522 &amp;IF(G522="S24"," -NEW",""))</f>
        <v>Logo W Tee</v>
      </c>
      <c r="K522" s="101" t="s">
        <v>830</v>
      </c>
      <c r="L522" s="101" t="s">
        <v>794</v>
      </c>
      <c r="M522" s="101" t="str">
        <f t="shared" si="17"/>
        <v>X4526105006</v>
      </c>
      <c r="N522" s="101" t="s">
        <v>110</v>
      </c>
      <c r="O522" s="101">
        <v>4526105</v>
      </c>
      <c r="P522" s="101" t="s">
        <v>666</v>
      </c>
      <c r="Q522" s="337" t="s">
        <v>139</v>
      </c>
      <c r="R522" s="101" t="s">
        <v>111</v>
      </c>
      <c r="U522" s="101" t="s">
        <v>791</v>
      </c>
      <c r="V522" s="101" t="s">
        <v>111</v>
      </c>
      <c r="W522" s="101" t="str">
        <f>VLOOKUP(M522,'order form'!B:B,1,FALSE)</f>
        <v>X4526105006</v>
      </c>
    </row>
    <row r="523" spans="1:23" s="101" customFormat="1" ht="12.75" x14ac:dyDescent="0.2">
      <c r="A523" s="101" t="str">
        <f t="shared" si="18"/>
        <v>Z4526045</v>
      </c>
      <c r="B523" s="101">
        <v>4526045</v>
      </c>
      <c r="C523" s="101" t="s">
        <v>667</v>
      </c>
      <c r="D523" s="336">
        <v>6</v>
      </c>
      <c r="E523" s="336">
        <v>12</v>
      </c>
      <c r="I523" s="101" t="str">
        <f>IFERROR(VLOOKUP(B523,GlobalOnly,3,FALSE),C523 &amp;IF(G523="S24"," -NEW",""))</f>
        <v>Castelli Logo Water Bottle</v>
      </c>
      <c r="K523" s="101" t="s">
        <v>226</v>
      </c>
      <c r="L523" s="101" t="s">
        <v>795</v>
      </c>
      <c r="M523" s="101" t="str">
        <f t="shared" si="17"/>
        <v>Z4526045001</v>
      </c>
      <c r="N523" s="101" t="s">
        <v>113</v>
      </c>
      <c r="O523" s="101">
        <v>4526045</v>
      </c>
      <c r="P523" s="101" t="s">
        <v>667</v>
      </c>
      <c r="Q523" s="337" t="s">
        <v>131</v>
      </c>
      <c r="R523" s="101" t="s">
        <v>42</v>
      </c>
      <c r="U523" s="101" t="s">
        <v>792</v>
      </c>
      <c r="V523" s="101" t="s">
        <v>42</v>
      </c>
      <c r="W523" s="101" t="str">
        <f>VLOOKUP(M523,'order form'!B:B,1,FALSE)</f>
        <v>Z4526045001</v>
      </c>
    </row>
    <row r="524" spans="1:23" s="101" customFormat="1" ht="12.75" x14ac:dyDescent="0.2">
      <c r="A524" s="101" t="str">
        <f t="shared" si="18"/>
        <v>Z4526045</v>
      </c>
      <c r="B524" s="101">
        <v>4526045</v>
      </c>
      <c r="C524" s="101" t="s">
        <v>667</v>
      </c>
      <c r="D524" s="336">
        <v>6</v>
      </c>
      <c r="E524" s="336">
        <v>12</v>
      </c>
      <c r="I524" s="101" t="str">
        <f>IFERROR(VLOOKUP(B524,GlobalOnly,3,FALSE),C524 &amp;IF(G524="S24"," -NEW",""))</f>
        <v>Castelli Logo Water Bottle</v>
      </c>
      <c r="K524" s="101" t="s">
        <v>226</v>
      </c>
      <c r="L524" s="101" t="s">
        <v>795</v>
      </c>
      <c r="M524" s="101" t="str">
        <f t="shared" si="17"/>
        <v>Z4526045010</v>
      </c>
      <c r="N524" s="101" t="s">
        <v>113</v>
      </c>
      <c r="O524" s="101">
        <v>4526045</v>
      </c>
      <c r="P524" s="101" t="s">
        <v>667</v>
      </c>
      <c r="Q524" s="337" t="s">
        <v>126</v>
      </c>
      <c r="R524" s="101" t="s">
        <v>27</v>
      </c>
      <c r="U524" s="101" t="s">
        <v>792</v>
      </c>
      <c r="V524" s="101" t="s">
        <v>27</v>
      </c>
      <c r="W524" s="101" t="str">
        <f>VLOOKUP(M524,'order form'!B:B,1,FALSE)</f>
        <v>Z4526045010</v>
      </c>
    </row>
    <row r="525" spans="1:23" s="101" customFormat="1" ht="12.75" x14ac:dyDescent="0.2">
      <c r="A525" s="101" t="str">
        <f t="shared" si="18"/>
        <v>Z4526046</v>
      </c>
      <c r="B525" s="101">
        <v>4526046</v>
      </c>
      <c r="C525" s="101" t="s">
        <v>668</v>
      </c>
      <c r="D525" s="336">
        <v>6</v>
      </c>
      <c r="E525" s="336">
        <v>12</v>
      </c>
      <c r="I525" s="101" t="str">
        <f>IFERROR(VLOOKUP(B525,GlobalOnly,3,FALSE),C525 &amp;IF(G525="S24"," -NEW",""))</f>
        <v>Castelli Cloud Water Bottle</v>
      </c>
      <c r="K525" s="101" t="s">
        <v>226</v>
      </c>
      <c r="L525" s="101" t="s">
        <v>795</v>
      </c>
      <c r="M525" s="101" t="str">
        <f t="shared" si="17"/>
        <v>Z4526046010</v>
      </c>
      <c r="N525" s="101" t="s">
        <v>113</v>
      </c>
      <c r="O525" s="101">
        <v>4526046</v>
      </c>
      <c r="P525" s="101" t="s">
        <v>668</v>
      </c>
      <c r="Q525" s="337" t="s">
        <v>126</v>
      </c>
      <c r="R525" s="101" t="s">
        <v>27</v>
      </c>
      <c r="U525" s="101" t="s">
        <v>792</v>
      </c>
      <c r="V525" s="101" t="s">
        <v>27</v>
      </c>
      <c r="W525" s="101" t="str">
        <f>VLOOKUP(M525,'order form'!B:B,1,FALSE)</f>
        <v>Z4526046010</v>
      </c>
    </row>
    <row r="526" spans="1:23" s="101" customFormat="1" ht="12.75" x14ac:dyDescent="0.2">
      <c r="A526" s="101" t="str">
        <f t="shared" si="18"/>
        <v>Z4526046</v>
      </c>
      <c r="B526" s="101">
        <v>4526046</v>
      </c>
      <c r="C526" s="101" t="s">
        <v>668</v>
      </c>
      <c r="D526" s="336">
        <v>6</v>
      </c>
      <c r="E526" s="336">
        <v>12</v>
      </c>
      <c r="I526" s="101" t="str">
        <f>IFERROR(VLOOKUP(B526,GlobalOnly,3,FALSE),C526 &amp;IF(G526="S24"," -NEW",""))</f>
        <v>Castelli Cloud Water Bottle</v>
      </c>
      <c r="K526" s="101" t="s">
        <v>226</v>
      </c>
      <c r="L526" s="101" t="s">
        <v>795</v>
      </c>
      <c r="M526" s="101" t="str">
        <f t="shared" si="17"/>
        <v>Z4526046021</v>
      </c>
      <c r="N526" s="101" t="s">
        <v>113</v>
      </c>
      <c r="O526" s="101">
        <v>4526046</v>
      </c>
      <c r="P526" s="101" t="s">
        <v>668</v>
      </c>
      <c r="Q526" s="337" t="s">
        <v>356</v>
      </c>
      <c r="R526" s="101" t="s">
        <v>342</v>
      </c>
      <c r="U526" s="101" t="s">
        <v>792</v>
      </c>
      <c r="V526" s="101" t="s">
        <v>342</v>
      </c>
      <c r="W526" s="101" t="str">
        <f>VLOOKUP(M526,'order form'!B:B,1,FALSE)</f>
        <v>Z4526046021</v>
      </c>
    </row>
    <row r="527" spans="1:23" s="101" customFormat="1" ht="12.75" x14ac:dyDescent="0.2">
      <c r="A527" s="101" t="str">
        <f t="shared" si="18"/>
        <v>Z8900104</v>
      </c>
      <c r="B527" s="101">
        <v>8900104</v>
      </c>
      <c r="C527" s="101" t="s">
        <v>115</v>
      </c>
      <c r="D527" s="336">
        <v>25</v>
      </c>
      <c r="E527" s="336">
        <v>50</v>
      </c>
      <c r="G527" s="101" t="s">
        <v>114</v>
      </c>
      <c r="I527" s="101" t="str">
        <f>IFERROR(VLOOKUP(B527,GlobalOnly,3,FALSE),C527 &amp;IF(G527="S24"," -NEW",""))</f>
        <v>Undersaddle Mini</v>
      </c>
      <c r="K527" s="101" t="s">
        <v>226</v>
      </c>
      <c r="L527" s="101" t="s">
        <v>795</v>
      </c>
      <c r="M527" s="101" t="str">
        <f t="shared" si="17"/>
        <v>Z8900104010</v>
      </c>
      <c r="N527" s="101" t="s">
        <v>113</v>
      </c>
      <c r="O527" s="101">
        <v>8900104</v>
      </c>
      <c r="P527" s="101" t="s">
        <v>115</v>
      </c>
      <c r="Q527" s="337" t="s">
        <v>126</v>
      </c>
      <c r="R527" s="101" t="s">
        <v>27</v>
      </c>
      <c r="S527" s="101" t="s">
        <v>114</v>
      </c>
      <c r="U527" s="101" t="s">
        <v>792</v>
      </c>
      <c r="V527" s="101" t="s">
        <v>27</v>
      </c>
      <c r="W527" s="101" t="str">
        <f>VLOOKUP(M527,'order form'!B:B,1,FALSE)</f>
        <v>Z8900104010</v>
      </c>
    </row>
    <row r="528" spans="1:23" s="101" customFormat="1" ht="12.75" x14ac:dyDescent="0.2">
      <c r="A528" s="101" t="str">
        <f t="shared" si="18"/>
        <v>Z8900105</v>
      </c>
      <c r="B528" s="101">
        <v>8900105</v>
      </c>
      <c r="C528" s="101" t="s">
        <v>116</v>
      </c>
      <c r="D528" s="336">
        <v>30</v>
      </c>
      <c r="E528" s="336">
        <v>60</v>
      </c>
      <c r="G528" s="101" t="s">
        <v>114</v>
      </c>
      <c r="I528" s="101" t="str">
        <f>IFERROR(VLOOKUP(B528,GlobalOnly,3,FALSE),C528 &amp;IF(G528="S24"," -NEW",""))</f>
        <v>Undersaddle  XL</v>
      </c>
      <c r="K528" s="101" t="s">
        <v>226</v>
      </c>
      <c r="L528" s="101" t="s">
        <v>795</v>
      </c>
      <c r="M528" s="101" t="str">
        <f t="shared" si="17"/>
        <v>Z8900105010</v>
      </c>
      <c r="N528" s="101" t="s">
        <v>113</v>
      </c>
      <c r="O528" s="101">
        <v>8900105</v>
      </c>
      <c r="P528" s="101" t="s">
        <v>116</v>
      </c>
      <c r="Q528" s="337" t="s">
        <v>126</v>
      </c>
      <c r="R528" s="101" t="s">
        <v>27</v>
      </c>
      <c r="S528" s="101" t="s">
        <v>114</v>
      </c>
      <c r="U528" s="101" t="s">
        <v>792</v>
      </c>
      <c r="V528" s="101" t="s">
        <v>27</v>
      </c>
      <c r="W528" s="101" t="str">
        <f>VLOOKUP(M528,'order form'!B:B,1,FALSE)</f>
        <v>Z8900105010</v>
      </c>
    </row>
    <row r="529" spans="1:17" s="101" customFormat="1" ht="12.75" x14ac:dyDescent="0.2">
      <c r="A529" s="101" t="str">
        <f t="shared" si="18"/>
        <v/>
      </c>
      <c r="D529" s="336"/>
      <c r="E529" s="336"/>
      <c r="I529" s="101" t="str">
        <f>IFERROR(VLOOKUP(B529,GlobalOnly,3,FALSE),C529 &amp;IF(G529="S24"," -NEW",""))</f>
        <v/>
      </c>
      <c r="M529" s="101" t="str">
        <f t="shared" si="17"/>
        <v/>
      </c>
      <c r="Q529" s="337"/>
    </row>
    <row r="530" spans="1:17" s="101" customFormat="1" ht="12.75" x14ac:dyDescent="0.2">
      <c r="A530" s="101" t="str">
        <f t="shared" si="18"/>
        <v/>
      </c>
      <c r="D530" s="336"/>
      <c r="E530" s="336"/>
      <c r="I530" s="101" t="str">
        <f>IFERROR(VLOOKUP(B530,GlobalOnly,3,FALSE),C530 &amp;IF(G530="S24"," -NEW",""))</f>
        <v/>
      </c>
      <c r="M530" s="101" t="str">
        <f t="shared" si="17"/>
        <v/>
      </c>
      <c r="Q530" s="337"/>
    </row>
    <row r="531" spans="1:17" s="101" customFormat="1" ht="12.75" x14ac:dyDescent="0.2">
      <c r="A531" s="101" t="str">
        <f t="shared" si="18"/>
        <v/>
      </c>
      <c r="D531" s="336"/>
      <c r="E531" s="336"/>
      <c r="I531" s="101" t="str">
        <f>IFERROR(VLOOKUP(B531,GlobalOnly,3,FALSE),C531 &amp;IF(G531="S24"," -NEW",""))</f>
        <v/>
      </c>
      <c r="M531" s="101" t="str">
        <f t="shared" si="17"/>
        <v/>
      </c>
      <c r="Q531" s="337"/>
    </row>
    <row r="532" spans="1:17" s="101" customFormat="1" ht="12.75" x14ac:dyDescent="0.2">
      <c r="A532" s="101" t="str">
        <f t="shared" si="18"/>
        <v/>
      </c>
      <c r="D532" s="336"/>
      <c r="E532" s="336"/>
      <c r="I532" s="101" t="str">
        <f>IFERROR(VLOOKUP(B532,GlobalOnly,3,FALSE),C532 &amp;IF(G532="S24"," -NEW",""))</f>
        <v/>
      </c>
      <c r="M532" s="101" t="str">
        <f t="shared" ref="M532:M595" si="19">N532&amp;O532&amp;Q532</f>
        <v/>
      </c>
      <c r="Q532" s="337"/>
    </row>
    <row r="533" spans="1:17" s="101" customFormat="1" ht="12.75" x14ac:dyDescent="0.2">
      <c r="A533" s="101" t="str">
        <f t="shared" si="18"/>
        <v/>
      </c>
      <c r="D533" s="336"/>
      <c r="E533" s="336"/>
      <c r="I533" s="101" t="str">
        <f>IFERROR(VLOOKUP(B533,GlobalOnly,3,FALSE),C533 &amp;IF(G533="S24"," -NEW",""))</f>
        <v/>
      </c>
      <c r="M533" s="101" t="str">
        <f t="shared" si="19"/>
        <v/>
      </c>
      <c r="Q533" s="337"/>
    </row>
    <row r="534" spans="1:17" s="101" customFormat="1" ht="12.75" x14ac:dyDescent="0.2">
      <c r="A534" s="101" t="str">
        <f t="shared" si="18"/>
        <v/>
      </c>
      <c r="D534" s="336"/>
      <c r="E534" s="336"/>
      <c r="I534" s="101" t="str">
        <f>IFERROR(VLOOKUP(B534,GlobalOnly,3,FALSE),C534 &amp;IF(G534="S24"," -NEW",""))</f>
        <v/>
      </c>
      <c r="M534" s="101" t="str">
        <f t="shared" si="19"/>
        <v/>
      </c>
      <c r="Q534" s="337"/>
    </row>
    <row r="535" spans="1:17" s="101" customFormat="1" ht="12.75" x14ac:dyDescent="0.2">
      <c r="A535" s="101" t="str">
        <f t="shared" si="18"/>
        <v/>
      </c>
      <c r="D535" s="336"/>
      <c r="E535" s="336"/>
      <c r="I535" s="101" t="str">
        <f>IFERROR(VLOOKUP(B535,GlobalOnly,3,FALSE),C535 &amp;IF(G535="S24"," -NEW",""))</f>
        <v/>
      </c>
      <c r="M535" s="101" t="str">
        <f t="shared" si="19"/>
        <v/>
      </c>
      <c r="Q535" s="337"/>
    </row>
    <row r="536" spans="1:17" s="101" customFormat="1" ht="12.75" x14ac:dyDescent="0.2">
      <c r="A536" s="101" t="str">
        <f t="shared" si="18"/>
        <v/>
      </c>
      <c r="D536" s="336"/>
      <c r="E536" s="336"/>
      <c r="I536" s="101" t="str">
        <f>IFERROR(VLOOKUP(B536,GlobalOnly,3,FALSE),C536 &amp;IF(G536="S24"," -NEW",""))</f>
        <v/>
      </c>
      <c r="M536" s="101" t="str">
        <f t="shared" si="19"/>
        <v/>
      </c>
      <c r="Q536" s="337"/>
    </row>
    <row r="537" spans="1:17" s="101" customFormat="1" ht="12.75" x14ac:dyDescent="0.2">
      <c r="A537" s="101" t="str">
        <f t="shared" si="18"/>
        <v/>
      </c>
      <c r="D537" s="336"/>
      <c r="E537" s="336"/>
      <c r="I537" s="101" t="str">
        <f>IFERROR(VLOOKUP(B537,GlobalOnly,3,FALSE),C537 &amp;IF(G537="S24"," -NEW",""))</f>
        <v/>
      </c>
      <c r="M537" s="101" t="str">
        <f t="shared" si="19"/>
        <v/>
      </c>
      <c r="Q537" s="337"/>
    </row>
    <row r="538" spans="1:17" s="101" customFormat="1" ht="12.75" x14ac:dyDescent="0.2">
      <c r="A538" s="101" t="str">
        <f t="shared" si="18"/>
        <v/>
      </c>
      <c r="D538" s="336"/>
      <c r="E538" s="336"/>
      <c r="I538" s="101" t="str">
        <f>IFERROR(VLOOKUP(B538,GlobalOnly,3,FALSE),C538 &amp;IF(G538="S24"," -NEW",""))</f>
        <v/>
      </c>
      <c r="M538" s="101" t="str">
        <f t="shared" si="19"/>
        <v/>
      </c>
      <c r="Q538" s="337"/>
    </row>
    <row r="539" spans="1:17" s="101" customFormat="1" ht="12.75" x14ac:dyDescent="0.2">
      <c r="A539" s="101" t="str">
        <f t="shared" si="18"/>
        <v/>
      </c>
      <c r="D539" s="336"/>
      <c r="E539" s="336"/>
      <c r="I539" s="101" t="str">
        <f>IFERROR(VLOOKUP(B539,GlobalOnly,3,FALSE),C539 &amp;IF(G539="S24"," -NEW",""))</f>
        <v/>
      </c>
      <c r="M539" s="101" t="str">
        <f t="shared" si="19"/>
        <v/>
      </c>
      <c r="Q539" s="337"/>
    </row>
    <row r="540" spans="1:17" s="101" customFormat="1" ht="12.75" x14ac:dyDescent="0.2">
      <c r="A540" s="101" t="str">
        <f t="shared" si="18"/>
        <v/>
      </c>
      <c r="D540" s="336"/>
      <c r="E540" s="336"/>
      <c r="I540" s="101" t="str">
        <f>IFERROR(VLOOKUP(B540,GlobalOnly,3,FALSE),C540 &amp;IF(G540="S24"," -NEW",""))</f>
        <v/>
      </c>
      <c r="M540" s="101" t="str">
        <f t="shared" si="19"/>
        <v/>
      </c>
      <c r="Q540" s="337"/>
    </row>
    <row r="541" spans="1:17" s="101" customFormat="1" ht="12.75" x14ac:dyDescent="0.2">
      <c r="A541" s="101" t="str">
        <f t="shared" si="18"/>
        <v/>
      </c>
      <c r="D541" s="336"/>
      <c r="E541" s="336"/>
      <c r="I541" s="101" t="str">
        <f>IFERROR(VLOOKUP(B541,GlobalOnly,3,FALSE),C541 &amp;IF(G541="S24"," -NEW",""))</f>
        <v/>
      </c>
      <c r="M541" s="101" t="str">
        <f t="shared" si="19"/>
        <v/>
      </c>
      <c r="Q541" s="337"/>
    </row>
    <row r="542" spans="1:17" s="101" customFormat="1" ht="12.75" x14ac:dyDescent="0.2">
      <c r="A542" s="101" t="str">
        <f t="shared" si="18"/>
        <v/>
      </c>
      <c r="D542" s="336"/>
      <c r="E542" s="336"/>
      <c r="I542" s="101" t="str">
        <f>IFERROR(VLOOKUP(B542,GlobalOnly,3,FALSE),C542 &amp;IF(G542="S24"," -NEW",""))</f>
        <v/>
      </c>
      <c r="M542" s="101" t="str">
        <f t="shared" si="19"/>
        <v/>
      </c>
      <c r="Q542" s="337"/>
    </row>
    <row r="543" spans="1:17" s="101" customFormat="1" ht="12.75" x14ac:dyDescent="0.2">
      <c r="A543" s="101" t="str">
        <f t="shared" si="18"/>
        <v/>
      </c>
      <c r="D543" s="336"/>
      <c r="E543" s="336"/>
      <c r="I543" s="101" t="str">
        <f>IFERROR(VLOOKUP(B543,GlobalOnly,3,FALSE),C543 &amp;IF(G543="S24"," -NEW",""))</f>
        <v/>
      </c>
      <c r="M543" s="101" t="str">
        <f t="shared" si="19"/>
        <v/>
      </c>
      <c r="Q543" s="337"/>
    </row>
    <row r="544" spans="1:17" s="101" customFormat="1" ht="12.75" x14ac:dyDescent="0.2">
      <c r="A544" s="101" t="str">
        <f t="shared" si="18"/>
        <v/>
      </c>
      <c r="D544" s="336"/>
      <c r="E544" s="336"/>
      <c r="I544" s="101" t="str">
        <f>IFERROR(VLOOKUP(B544,GlobalOnly,3,FALSE),C544 &amp;IF(G544="S24"," -NEW",""))</f>
        <v/>
      </c>
      <c r="M544" s="101" t="str">
        <f t="shared" si="19"/>
        <v/>
      </c>
      <c r="Q544" s="337"/>
    </row>
    <row r="545" spans="1:17" s="101" customFormat="1" ht="12.75" x14ac:dyDescent="0.2">
      <c r="A545" s="101" t="str">
        <f t="shared" si="18"/>
        <v/>
      </c>
      <c r="D545" s="336"/>
      <c r="E545" s="336"/>
      <c r="I545" s="101" t="str">
        <f>IFERROR(VLOOKUP(B545,GlobalOnly,3,FALSE),C545 &amp;IF(G545="S24"," -NEW",""))</f>
        <v/>
      </c>
      <c r="M545" s="101" t="str">
        <f t="shared" si="19"/>
        <v/>
      </c>
      <c r="Q545" s="337"/>
    </row>
    <row r="546" spans="1:17" s="101" customFormat="1" ht="12.75" x14ac:dyDescent="0.2">
      <c r="A546" s="101" t="str">
        <f t="shared" si="18"/>
        <v/>
      </c>
      <c r="D546" s="336"/>
      <c r="E546" s="336"/>
      <c r="I546" s="101" t="str">
        <f>IFERROR(VLOOKUP(B546,GlobalOnly,3,FALSE),C546 &amp;IF(G546="S24"," -NEW",""))</f>
        <v/>
      </c>
      <c r="M546" s="101" t="str">
        <f t="shared" si="19"/>
        <v/>
      </c>
      <c r="Q546" s="337"/>
    </row>
    <row r="547" spans="1:17" s="101" customFormat="1" ht="12.75" x14ac:dyDescent="0.2">
      <c r="A547" s="101" t="str">
        <f t="shared" si="18"/>
        <v/>
      </c>
      <c r="D547" s="336"/>
      <c r="E547" s="336"/>
      <c r="I547" s="101" t="str">
        <f>IFERROR(VLOOKUP(B547,GlobalOnly,3,FALSE),C547 &amp;IF(G547="S24"," -NEW",""))</f>
        <v/>
      </c>
      <c r="M547" s="101" t="str">
        <f t="shared" si="19"/>
        <v/>
      </c>
      <c r="Q547" s="337"/>
    </row>
    <row r="548" spans="1:17" s="101" customFormat="1" ht="12.75" x14ac:dyDescent="0.2">
      <c r="A548" s="101" t="str">
        <f t="shared" si="18"/>
        <v/>
      </c>
      <c r="D548" s="336"/>
      <c r="E548" s="336"/>
      <c r="I548" s="101" t="str">
        <f>IFERROR(VLOOKUP(B548,GlobalOnly,3,FALSE),C548 &amp;IF(G548="S24"," -NEW",""))</f>
        <v/>
      </c>
      <c r="M548" s="101" t="str">
        <f t="shared" si="19"/>
        <v/>
      </c>
      <c r="Q548" s="337"/>
    </row>
    <row r="549" spans="1:17" s="101" customFormat="1" ht="12.75" x14ac:dyDescent="0.2">
      <c r="A549" s="101" t="str">
        <f t="shared" si="18"/>
        <v/>
      </c>
      <c r="D549" s="336"/>
      <c r="E549" s="336"/>
      <c r="I549" s="101" t="str">
        <f>IFERROR(VLOOKUP(B549,GlobalOnly,3,FALSE),C549 &amp;IF(G549="S24"," -NEW",""))</f>
        <v/>
      </c>
      <c r="M549" s="101" t="str">
        <f t="shared" si="19"/>
        <v/>
      </c>
      <c r="Q549" s="337"/>
    </row>
    <row r="550" spans="1:17" s="101" customFormat="1" ht="12.75" x14ac:dyDescent="0.2">
      <c r="A550" s="101" t="str">
        <f t="shared" si="18"/>
        <v/>
      </c>
      <c r="D550" s="336"/>
      <c r="E550" s="336"/>
      <c r="I550" s="101" t="str">
        <f>IFERROR(VLOOKUP(B550,GlobalOnly,3,FALSE),C550 &amp;IF(G550="S24"," -NEW",""))</f>
        <v/>
      </c>
      <c r="M550" s="101" t="str">
        <f t="shared" si="19"/>
        <v/>
      </c>
      <c r="Q550" s="337"/>
    </row>
    <row r="551" spans="1:17" s="101" customFormat="1" ht="12.75" x14ac:dyDescent="0.2">
      <c r="A551" s="101" t="str">
        <f t="shared" si="18"/>
        <v/>
      </c>
      <c r="D551" s="336"/>
      <c r="E551" s="336"/>
      <c r="I551" s="101" t="str">
        <f>IFERROR(VLOOKUP(B551,GlobalOnly,3,FALSE),C551 &amp;IF(G551="S24"," -NEW",""))</f>
        <v/>
      </c>
      <c r="M551" s="101" t="str">
        <f t="shared" si="19"/>
        <v/>
      </c>
      <c r="Q551" s="337"/>
    </row>
    <row r="552" spans="1:17" s="101" customFormat="1" ht="12.75" x14ac:dyDescent="0.2">
      <c r="A552" s="101" t="str">
        <f t="shared" ref="A552:A615" si="20">N552&amp;O552</f>
        <v/>
      </c>
      <c r="D552" s="336"/>
      <c r="E552" s="336"/>
      <c r="I552" s="101" t="str">
        <f>IFERROR(VLOOKUP(B552,GlobalOnly,3,FALSE),C552 &amp;IF(G552="S24"," -NEW",""))</f>
        <v/>
      </c>
      <c r="M552" s="101" t="str">
        <f t="shared" si="19"/>
        <v/>
      </c>
      <c r="Q552" s="337"/>
    </row>
    <row r="553" spans="1:17" s="101" customFormat="1" ht="12.75" x14ac:dyDescent="0.2">
      <c r="A553" s="101" t="str">
        <f t="shared" si="20"/>
        <v/>
      </c>
      <c r="D553" s="336"/>
      <c r="E553" s="336"/>
      <c r="I553" s="101" t="str">
        <f>IFERROR(VLOOKUP(B553,GlobalOnly,3,FALSE),C553 &amp;IF(G553="S24"," -NEW",""))</f>
        <v/>
      </c>
      <c r="M553" s="101" t="str">
        <f t="shared" si="19"/>
        <v/>
      </c>
      <c r="Q553" s="337"/>
    </row>
    <row r="554" spans="1:17" s="101" customFormat="1" ht="12.75" x14ac:dyDescent="0.2">
      <c r="A554" s="101" t="str">
        <f t="shared" si="20"/>
        <v/>
      </c>
      <c r="D554" s="336"/>
      <c r="E554" s="336"/>
      <c r="I554" s="101" t="str">
        <f>IFERROR(VLOOKUP(B554,GlobalOnly,3,FALSE),C554 &amp;IF(G554="S24"," -NEW",""))</f>
        <v/>
      </c>
      <c r="M554" s="101" t="str">
        <f t="shared" si="19"/>
        <v/>
      </c>
      <c r="Q554" s="337"/>
    </row>
    <row r="555" spans="1:17" s="101" customFormat="1" ht="12.75" x14ac:dyDescent="0.2">
      <c r="A555" s="101" t="str">
        <f t="shared" si="20"/>
        <v/>
      </c>
      <c r="D555" s="336"/>
      <c r="E555" s="336"/>
      <c r="I555" s="101" t="str">
        <f>IFERROR(VLOOKUP(B555,GlobalOnly,3,FALSE),C555 &amp;IF(G555="S24"," -NEW",""))</f>
        <v/>
      </c>
      <c r="M555" s="101" t="str">
        <f t="shared" si="19"/>
        <v/>
      </c>
      <c r="Q555" s="337"/>
    </row>
    <row r="556" spans="1:17" s="101" customFormat="1" ht="12.75" x14ac:dyDescent="0.2">
      <c r="A556" s="101" t="str">
        <f t="shared" si="20"/>
        <v/>
      </c>
      <c r="D556" s="336"/>
      <c r="E556" s="336"/>
      <c r="I556" s="101" t="str">
        <f>IFERROR(VLOOKUP(B556,GlobalOnly,3,FALSE),C556 &amp;IF(G556="S24"," -NEW",""))</f>
        <v/>
      </c>
      <c r="M556" s="101" t="str">
        <f t="shared" si="19"/>
        <v/>
      </c>
      <c r="Q556" s="337"/>
    </row>
    <row r="557" spans="1:17" s="101" customFormat="1" ht="12.75" x14ac:dyDescent="0.2">
      <c r="A557" s="101" t="str">
        <f t="shared" si="20"/>
        <v/>
      </c>
      <c r="D557" s="336"/>
      <c r="E557" s="336"/>
      <c r="I557" s="101" t="str">
        <f>IFERROR(VLOOKUP(B557,GlobalOnly,3,FALSE),C557 &amp;IF(G557="S24"," -NEW",""))</f>
        <v/>
      </c>
      <c r="M557" s="101" t="str">
        <f t="shared" si="19"/>
        <v/>
      </c>
      <c r="Q557" s="337"/>
    </row>
    <row r="558" spans="1:17" s="101" customFormat="1" ht="12.75" x14ac:dyDescent="0.2">
      <c r="A558" s="101" t="str">
        <f t="shared" si="20"/>
        <v/>
      </c>
      <c r="D558" s="336"/>
      <c r="E558" s="336"/>
      <c r="I558" s="101" t="str">
        <f>IFERROR(VLOOKUP(B558,GlobalOnly,3,FALSE),C558 &amp;IF(G558="S24"," -NEW",""))</f>
        <v/>
      </c>
      <c r="M558" s="101" t="str">
        <f t="shared" si="19"/>
        <v/>
      </c>
      <c r="Q558" s="337"/>
    </row>
    <row r="559" spans="1:17" s="101" customFormat="1" ht="12.75" x14ac:dyDescent="0.2">
      <c r="A559" s="101" t="str">
        <f t="shared" si="20"/>
        <v/>
      </c>
      <c r="D559" s="336"/>
      <c r="E559" s="336"/>
      <c r="I559" s="101" t="str">
        <f>IFERROR(VLOOKUP(B559,GlobalOnly,3,FALSE),C559 &amp;IF(G559="S24"," -NEW",""))</f>
        <v/>
      </c>
      <c r="M559" s="101" t="str">
        <f t="shared" si="19"/>
        <v/>
      </c>
      <c r="Q559" s="337"/>
    </row>
    <row r="560" spans="1:17" s="101" customFormat="1" ht="12.75" x14ac:dyDescent="0.2">
      <c r="A560" s="101" t="str">
        <f t="shared" si="20"/>
        <v/>
      </c>
      <c r="D560" s="336"/>
      <c r="E560" s="336"/>
      <c r="I560" s="101" t="str">
        <f>IFERROR(VLOOKUP(B560,GlobalOnly,3,FALSE),C560 &amp;IF(G560="S24"," -NEW",""))</f>
        <v/>
      </c>
      <c r="M560" s="101" t="str">
        <f t="shared" si="19"/>
        <v/>
      </c>
      <c r="Q560" s="337"/>
    </row>
    <row r="561" spans="1:17" s="101" customFormat="1" ht="12.75" x14ac:dyDescent="0.2">
      <c r="A561" s="101" t="str">
        <f t="shared" si="20"/>
        <v/>
      </c>
      <c r="D561" s="336"/>
      <c r="E561" s="336"/>
      <c r="I561" s="101" t="str">
        <f>IFERROR(VLOOKUP(B561,GlobalOnly,3,FALSE),C561 &amp;IF(G561="S24"," -NEW",""))</f>
        <v/>
      </c>
      <c r="M561" s="101" t="str">
        <f t="shared" si="19"/>
        <v/>
      </c>
      <c r="Q561" s="337"/>
    </row>
    <row r="562" spans="1:17" s="101" customFormat="1" ht="12.75" x14ac:dyDescent="0.2">
      <c r="A562" s="101" t="str">
        <f t="shared" si="20"/>
        <v/>
      </c>
      <c r="D562" s="336"/>
      <c r="E562" s="336"/>
      <c r="I562" s="101" t="str">
        <f>IFERROR(VLOOKUP(B562,GlobalOnly,3,FALSE),C562 &amp;IF(G562="S24"," -NEW",""))</f>
        <v/>
      </c>
      <c r="M562" s="101" t="str">
        <f t="shared" si="19"/>
        <v/>
      </c>
      <c r="Q562" s="337"/>
    </row>
    <row r="563" spans="1:17" s="101" customFormat="1" ht="12.75" x14ac:dyDescent="0.2">
      <c r="A563" s="101" t="str">
        <f t="shared" si="20"/>
        <v/>
      </c>
      <c r="D563" s="336"/>
      <c r="E563" s="336"/>
      <c r="I563" s="101" t="str">
        <f>IFERROR(VLOOKUP(B563,GlobalOnly,3,FALSE),C563 &amp;IF(G563="S24"," -NEW",""))</f>
        <v/>
      </c>
      <c r="M563" s="101" t="str">
        <f t="shared" si="19"/>
        <v/>
      </c>
      <c r="Q563" s="337"/>
    </row>
    <row r="564" spans="1:17" s="101" customFormat="1" ht="12.75" x14ac:dyDescent="0.2">
      <c r="A564" s="101" t="str">
        <f t="shared" si="20"/>
        <v/>
      </c>
      <c r="D564" s="336"/>
      <c r="E564" s="336"/>
      <c r="I564" s="101" t="str">
        <f>IFERROR(VLOOKUP(B564,GlobalOnly,3,FALSE),C564 &amp;IF(G564="S24"," -NEW",""))</f>
        <v/>
      </c>
      <c r="M564" s="101" t="str">
        <f t="shared" si="19"/>
        <v/>
      </c>
      <c r="Q564" s="337"/>
    </row>
    <row r="565" spans="1:17" s="101" customFormat="1" ht="12.75" x14ac:dyDescent="0.2">
      <c r="A565" s="101" t="str">
        <f t="shared" si="20"/>
        <v/>
      </c>
      <c r="D565" s="336"/>
      <c r="E565" s="336"/>
      <c r="I565" s="101" t="str">
        <f>IFERROR(VLOOKUP(B565,GlobalOnly,3,FALSE),C565 &amp;IF(G565="S24"," -NEW",""))</f>
        <v/>
      </c>
      <c r="M565" s="101" t="str">
        <f t="shared" si="19"/>
        <v/>
      </c>
      <c r="Q565" s="337"/>
    </row>
    <row r="566" spans="1:17" s="101" customFormat="1" ht="12.75" x14ac:dyDescent="0.2">
      <c r="A566" s="101" t="str">
        <f t="shared" si="20"/>
        <v/>
      </c>
      <c r="D566" s="336"/>
      <c r="E566" s="336"/>
      <c r="I566" s="101" t="str">
        <f>IFERROR(VLOOKUP(B566,GlobalOnly,3,FALSE),C566 &amp;IF(G566="S24"," -NEW",""))</f>
        <v/>
      </c>
      <c r="M566" s="101" t="str">
        <f t="shared" si="19"/>
        <v/>
      </c>
      <c r="Q566" s="337"/>
    </row>
    <row r="567" spans="1:17" s="101" customFormat="1" ht="12.75" x14ac:dyDescent="0.2">
      <c r="A567" s="101" t="str">
        <f t="shared" si="20"/>
        <v/>
      </c>
      <c r="D567" s="336"/>
      <c r="E567" s="336"/>
      <c r="I567" s="101" t="str">
        <f>IFERROR(VLOOKUP(B567,GlobalOnly,3,FALSE),C567 &amp;IF(G567="S24"," -NEW",""))</f>
        <v/>
      </c>
      <c r="M567" s="101" t="str">
        <f t="shared" si="19"/>
        <v/>
      </c>
      <c r="Q567" s="337"/>
    </row>
    <row r="568" spans="1:17" s="101" customFormat="1" ht="12.75" x14ac:dyDescent="0.2">
      <c r="A568" s="101" t="str">
        <f t="shared" si="20"/>
        <v/>
      </c>
      <c r="D568" s="336"/>
      <c r="E568" s="336"/>
      <c r="I568" s="101" t="str">
        <f>IFERROR(VLOOKUP(B568,GlobalOnly,3,FALSE),C568 &amp;IF(G568="S24"," -NEW",""))</f>
        <v/>
      </c>
      <c r="M568" s="101" t="str">
        <f t="shared" si="19"/>
        <v/>
      </c>
      <c r="Q568" s="337"/>
    </row>
    <row r="569" spans="1:17" s="101" customFormat="1" ht="12.75" x14ac:dyDescent="0.2">
      <c r="A569" s="101" t="str">
        <f t="shared" si="20"/>
        <v/>
      </c>
      <c r="D569" s="336"/>
      <c r="E569" s="336"/>
      <c r="I569" s="101" t="str">
        <f>IFERROR(VLOOKUP(B569,GlobalOnly,3,FALSE),C569 &amp;IF(G569="S24"," -NEW",""))</f>
        <v/>
      </c>
      <c r="M569" s="101" t="str">
        <f t="shared" si="19"/>
        <v/>
      </c>
      <c r="Q569" s="337"/>
    </row>
    <row r="570" spans="1:17" s="101" customFormat="1" ht="12.75" x14ac:dyDescent="0.2">
      <c r="A570" s="101" t="str">
        <f t="shared" si="20"/>
        <v/>
      </c>
      <c r="D570" s="336"/>
      <c r="E570" s="336"/>
      <c r="I570" s="101" t="str">
        <f>IFERROR(VLOOKUP(B570,GlobalOnly,3,FALSE),C570 &amp;IF(G570="S24"," -NEW",""))</f>
        <v/>
      </c>
      <c r="M570" s="101" t="str">
        <f t="shared" si="19"/>
        <v/>
      </c>
      <c r="Q570" s="337"/>
    </row>
    <row r="571" spans="1:17" s="101" customFormat="1" ht="12.75" x14ac:dyDescent="0.2">
      <c r="A571" s="101" t="str">
        <f t="shared" si="20"/>
        <v/>
      </c>
      <c r="D571" s="336"/>
      <c r="E571" s="336"/>
      <c r="I571" s="101" t="str">
        <f>IFERROR(VLOOKUP(B571,GlobalOnly,3,FALSE),C571 &amp;IF(G571="S24"," -NEW",""))</f>
        <v/>
      </c>
      <c r="M571" s="101" t="str">
        <f t="shared" si="19"/>
        <v/>
      </c>
      <c r="Q571" s="337"/>
    </row>
    <row r="572" spans="1:17" s="101" customFormat="1" ht="12.75" x14ac:dyDescent="0.2">
      <c r="A572" s="101" t="str">
        <f t="shared" si="20"/>
        <v/>
      </c>
      <c r="D572" s="336"/>
      <c r="E572" s="336"/>
      <c r="I572" s="101" t="str">
        <f>IFERROR(VLOOKUP(B572,GlobalOnly,3,FALSE),C572 &amp;IF(G572="S24"," -NEW",""))</f>
        <v/>
      </c>
      <c r="M572" s="101" t="str">
        <f t="shared" si="19"/>
        <v/>
      </c>
      <c r="Q572" s="337"/>
    </row>
    <row r="573" spans="1:17" s="101" customFormat="1" ht="12.75" x14ac:dyDescent="0.2">
      <c r="A573" s="101" t="str">
        <f t="shared" si="20"/>
        <v/>
      </c>
      <c r="D573" s="336"/>
      <c r="E573" s="336"/>
      <c r="I573" s="101" t="str">
        <f>IFERROR(VLOOKUP(B573,GlobalOnly,3,FALSE),C573 &amp;IF(G573="S24"," -NEW",""))</f>
        <v/>
      </c>
      <c r="M573" s="101" t="str">
        <f t="shared" si="19"/>
        <v/>
      </c>
      <c r="Q573" s="337"/>
    </row>
    <row r="574" spans="1:17" s="101" customFormat="1" ht="12.75" x14ac:dyDescent="0.2">
      <c r="A574" s="101" t="str">
        <f t="shared" si="20"/>
        <v/>
      </c>
      <c r="D574" s="336"/>
      <c r="E574" s="336"/>
      <c r="I574" s="101" t="str">
        <f>IFERROR(VLOOKUP(B574,GlobalOnly,3,FALSE),C574 &amp;IF(G574="S24"," -NEW",""))</f>
        <v/>
      </c>
      <c r="M574" s="101" t="str">
        <f t="shared" si="19"/>
        <v/>
      </c>
      <c r="Q574" s="337"/>
    </row>
    <row r="575" spans="1:17" s="101" customFormat="1" ht="12.75" x14ac:dyDescent="0.2">
      <c r="A575" s="101" t="str">
        <f t="shared" si="20"/>
        <v/>
      </c>
      <c r="D575" s="336"/>
      <c r="E575" s="336"/>
      <c r="I575" s="101" t="str">
        <f>IFERROR(VLOOKUP(B575,GlobalOnly,3,FALSE),C575 &amp;IF(G575="S24"," -NEW",""))</f>
        <v/>
      </c>
      <c r="M575" s="101" t="str">
        <f t="shared" si="19"/>
        <v/>
      </c>
      <c r="Q575" s="337"/>
    </row>
    <row r="576" spans="1:17" s="101" customFormat="1" ht="12.75" x14ac:dyDescent="0.2">
      <c r="A576" s="101" t="str">
        <f t="shared" si="20"/>
        <v/>
      </c>
      <c r="D576" s="336"/>
      <c r="E576" s="336"/>
      <c r="I576" s="101" t="str">
        <f>IFERROR(VLOOKUP(B576,GlobalOnly,3,FALSE),C576 &amp;IF(G576="S24"," -NEW",""))</f>
        <v/>
      </c>
      <c r="M576" s="101" t="str">
        <f t="shared" si="19"/>
        <v/>
      </c>
      <c r="Q576" s="337"/>
    </row>
    <row r="577" spans="1:17" s="101" customFormat="1" ht="12.75" x14ac:dyDescent="0.2">
      <c r="A577" s="101" t="str">
        <f t="shared" si="20"/>
        <v/>
      </c>
      <c r="D577" s="336"/>
      <c r="E577" s="336"/>
      <c r="I577" s="101" t="str">
        <f>IFERROR(VLOOKUP(B577,GlobalOnly,3,FALSE),C577 &amp;IF(G577="S24"," -NEW",""))</f>
        <v/>
      </c>
      <c r="M577" s="101" t="str">
        <f t="shared" si="19"/>
        <v/>
      </c>
      <c r="Q577" s="337"/>
    </row>
    <row r="578" spans="1:17" s="101" customFormat="1" ht="12.75" x14ac:dyDescent="0.2">
      <c r="A578" s="101" t="str">
        <f t="shared" si="20"/>
        <v/>
      </c>
      <c r="D578" s="336"/>
      <c r="E578" s="336"/>
      <c r="I578" s="101" t="str">
        <f>IFERROR(VLOOKUP(B578,GlobalOnly,3,FALSE),C578 &amp;IF(G578="S24"," -NEW",""))</f>
        <v/>
      </c>
      <c r="M578" s="101" t="str">
        <f t="shared" si="19"/>
        <v/>
      </c>
      <c r="Q578" s="337"/>
    </row>
    <row r="579" spans="1:17" s="101" customFormat="1" ht="12.75" x14ac:dyDescent="0.2">
      <c r="A579" s="101" t="str">
        <f t="shared" si="20"/>
        <v/>
      </c>
      <c r="D579" s="336"/>
      <c r="E579" s="336"/>
      <c r="I579" s="101" t="str">
        <f>IFERROR(VLOOKUP(B579,GlobalOnly,3,FALSE),C579 &amp;IF(G579="S24"," -NEW",""))</f>
        <v/>
      </c>
      <c r="M579" s="101" t="str">
        <f t="shared" si="19"/>
        <v/>
      </c>
      <c r="Q579" s="337"/>
    </row>
    <row r="580" spans="1:17" s="101" customFormat="1" ht="12.75" x14ac:dyDescent="0.2">
      <c r="A580" s="101" t="str">
        <f t="shared" si="20"/>
        <v/>
      </c>
      <c r="D580" s="336"/>
      <c r="E580" s="336"/>
      <c r="I580" s="101" t="str">
        <f>IFERROR(VLOOKUP(B580,GlobalOnly,3,FALSE),C580 &amp;IF(G580="S24"," -NEW",""))</f>
        <v/>
      </c>
      <c r="M580" s="101" t="str">
        <f t="shared" si="19"/>
        <v/>
      </c>
      <c r="Q580" s="337"/>
    </row>
    <row r="581" spans="1:17" s="101" customFormat="1" ht="12.75" x14ac:dyDescent="0.2">
      <c r="A581" s="101" t="str">
        <f t="shared" si="20"/>
        <v/>
      </c>
      <c r="D581" s="336"/>
      <c r="E581" s="336"/>
      <c r="I581" s="101" t="str">
        <f>IFERROR(VLOOKUP(B581,GlobalOnly,3,FALSE),C581 &amp;IF(G581="S24"," -NEW",""))</f>
        <v/>
      </c>
      <c r="M581" s="101" t="str">
        <f t="shared" si="19"/>
        <v/>
      </c>
      <c r="Q581" s="337"/>
    </row>
    <row r="582" spans="1:17" s="101" customFormat="1" ht="12.75" x14ac:dyDescent="0.2">
      <c r="A582" s="101" t="str">
        <f t="shared" si="20"/>
        <v/>
      </c>
      <c r="D582" s="336"/>
      <c r="E582" s="336"/>
      <c r="I582" s="101" t="str">
        <f>IFERROR(VLOOKUP(B582,GlobalOnly,3,FALSE),C582 &amp;IF(G582="S24"," -NEW",""))</f>
        <v/>
      </c>
      <c r="M582" s="101" t="str">
        <f t="shared" si="19"/>
        <v/>
      </c>
      <c r="Q582" s="337"/>
    </row>
    <row r="583" spans="1:17" s="101" customFormat="1" ht="12.75" x14ac:dyDescent="0.2">
      <c r="A583" s="101" t="str">
        <f t="shared" si="20"/>
        <v/>
      </c>
      <c r="D583" s="336"/>
      <c r="E583" s="336"/>
      <c r="I583" s="101" t="str">
        <f>IFERROR(VLOOKUP(B583,GlobalOnly,3,FALSE),C583 &amp;IF(G583="S24"," -NEW",""))</f>
        <v/>
      </c>
      <c r="M583" s="101" t="str">
        <f t="shared" si="19"/>
        <v/>
      </c>
      <c r="Q583" s="337"/>
    </row>
    <row r="584" spans="1:17" s="101" customFormat="1" ht="12.75" x14ac:dyDescent="0.2">
      <c r="A584" s="101" t="str">
        <f t="shared" si="20"/>
        <v/>
      </c>
      <c r="D584" s="336"/>
      <c r="E584" s="336"/>
      <c r="I584" s="101" t="str">
        <f>IFERROR(VLOOKUP(B584,GlobalOnly,3,FALSE),C584 &amp;IF(G584="S24"," -NEW",""))</f>
        <v/>
      </c>
      <c r="M584" s="101" t="str">
        <f t="shared" si="19"/>
        <v/>
      </c>
      <c r="Q584" s="337"/>
    </row>
    <row r="585" spans="1:17" s="101" customFormat="1" ht="12.75" x14ac:dyDescent="0.2">
      <c r="A585" s="101" t="str">
        <f t="shared" si="20"/>
        <v/>
      </c>
      <c r="D585" s="336"/>
      <c r="E585" s="336"/>
      <c r="I585" s="101" t="str">
        <f>IFERROR(VLOOKUP(B585,GlobalOnly,3,FALSE),C585 &amp;IF(G585="S24"," -NEW",""))</f>
        <v/>
      </c>
      <c r="M585" s="101" t="str">
        <f t="shared" si="19"/>
        <v/>
      </c>
      <c r="Q585" s="337"/>
    </row>
    <row r="586" spans="1:17" s="101" customFormat="1" ht="12.75" x14ac:dyDescent="0.2">
      <c r="A586" s="101" t="str">
        <f t="shared" si="20"/>
        <v/>
      </c>
      <c r="D586" s="336"/>
      <c r="E586" s="336"/>
      <c r="I586" s="101" t="str">
        <f>IFERROR(VLOOKUP(B586,GlobalOnly,3,FALSE),C586 &amp;IF(G586="S24"," -NEW",""))</f>
        <v/>
      </c>
      <c r="M586" s="101" t="str">
        <f t="shared" si="19"/>
        <v/>
      </c>
      <c r="Q586" s="337"/>
    </row>
    <row r="587" spans="1:17" s="101" customFormat="1" ht="12.75" x14ac:dyDescent="0.2">
      <c r="A587" s="101" t="str">
        <f t="shared" si="20"/>
        <v/>
      </c>
      <c r="D587" s="336"/>
      <c r="E587" s="336"/>
      <c r="I587" s="101" t="str">
        <f>IFERROR(VLOOKUP(B587,GlobalOnly,3,FALSE),C587 &amp;IF(G587="S24"," -NEW",""))</f>
        <v/>
      </c>
      <c r="M587" s="101" t="str">
        <f t="shared" si="19"/>
        <v/>
      </c>
      <c r="Q587" s="337"/>
    </row>
    <row r="588" spans="1:17" s="101" customFormat="1" ht="12.75" x14ac:dyDescent="0.2">
      <c r="A588" s="101" t="str">
        <f t="shared" si="20"/>
        <v/>
      </c>
      <c r="D588" s="336"/>
      <c r="E588" s="336"/>
      <c r="I588" s="101" t="str">
        <f>IFERROR(VLOOKUP(B588,GlobalOnly,3,FALSE),C588 &amp;IF(G588="S24"," -NEW",""))</f>
        <v/>
      </c>
      <c r="M588" s="101" t="str">
        <f t="shared" si="19"/>
        <v/>
      </c>
      <c r="Q588" s="337"/>
    </row>
    <row r="589" spans="1:17" s="101" customFormat="1" ht="12.75" x14ac:dyDescent="0.2">
      <c r="A589" s="101" t="str">
        <f t="shared" si="20"/>
        <v/>
      </c>
      <c r="D589" s="336"/>
      <c r="E589" s="336"/>
      <c r="I589" s="101" t="str">
        <f>IFERROR(VLOOKUP(B589,GlobalOnly,3,FALSE),C589 &amp;IF(G589="S24"," -NEW",""))</f>
        <v/>
      </c>
      <c r="M589" s="101" t="str">
        <f t="shared" si="19"/>
        <v/>
      </c>
      <c r="Q589" s="337"/>
    </row>
    <row r="590" spans="1:17" s="101" customFormat="1" ht="12.75" x14ac:dyDescent="0.2">
      <c r="A590" s="101" t="str">
        <f t="shared" si="20"/>
        <v/>
      </c>
      <c r="D590" s="336"/>
      <c r="E590" s="336"/>
      <c r="I590" s="101" t="str">
        <f>IFERROR(VLOOKUP(B590,GlobalOnly,3,FALSE),C590 &amp;IF(G590="S24"," -NEW",""))</f>
        <v/>
      </c>
      <c r="M590" s="101" t="str">
        <f t="shared" si="19"/>
        <v/>
      </c>
      <c r="Q590" s="337"/>
    </row>
    <row r="591" spans="1:17" s="101" customFormat="1" ht="12.75" x14ac:dyDescent="0.2">
      <c r="A591" s="101" t="str">
        <f t="shared" si="20"/>
        <v/>
      </c>
      <c r="D591" s="336"/>
      <c r="E591" s="336"/>
      <c r="I591" s="101" t="str">
        <f>IFERROR(VLOOKUP(B591,GlobalOnly,3,FALSE),C591 &amp;IF(G591="S24"," -NEW",""))</f>
        <v/>
      </c>
      <c r="M591" s="101" t="str">
        <f t="shared" si="19"/>
        <v/>
      </c>
      <c r="Q591" s="337"/>
    </row>
    <row r="592" spans="1:17" s="101" customFormat="1" ht="12.75" x14ac:dyDescent="0.2">
      <c r="A592" s="101" t="str">
        <f t="shared" si="20"/>
        <v/>
      </c>
      <c r="D592" s="336"/>
      <c r="E592" s="336"/>
      <c r="I592" s="101" t="str">
        <f>IFERROR(VLOOKUP(B592,GlobalOnly,3,FALSE),C592 &amp;IF(G592="S24"," -NEW",""))</f>
        <v/>
      </c>
      <c r="M592" s="101" t="str">
        <f t="shared" si="19"/>
        <v/>
      </c>
      <c r="Q592" s="337"/>
    </row>
    <row r="593" spans="1:17" s="101" customFormat="1" ht="12.75" x14ac:dyDescent="0.2">
      <c r="A593" s="101" t="str">
        <f t="shared" si="20"/>
        <v/>
      </c>
      <c r="D593" s="336"/>
      <c r="E593" s="336"/>
      <c r="I593" s="101" t="str">
        <f>IFERROR(VLOOKUP(B593,GlobalOnly,3,FALSE),C593 &amp;IF(G593="S24"," -NEW",""))</f>
        <v/>
      </c>
      <c r="M593" s="101" t="str">
        <f t="shared" si="19"/>
        <v/>
      </c>
      <c r="Q593" s="337"/>
    </row>
    <row r="594" spans="1:17" s="101" customFormat="1" ht="12.75" x14ac:dyDescent="0.2">
      <c r="A594" s="101" t="str">
        <f t="shared" si="20"/>
        <v/>
      </c>
      <c r="D594" s="336"/>
      <c r="E594" s="336"/>
      <c r="I594" s="101" t="str">
        <f>IFERROR(VLOOKUP(B594,GlobalOnly,3,FALSE),C594 &amp;IF(G594="S24"," -NEW",""))</f>
        <v/>
      </c>
      <c r="M594" s="101" t="str">
        <f t="shared" si="19"/>
        <v/>
      </c>
      <c r="Q594" s="337"/>
    </row>
    <row r="595" spans="1:17" s="101" customFormat="1" ht="12.75" x14ac:dyDescent="0.2">
      <c r="A595" s="101" t="str">
        <f t="shared" si="20"/>
        <v/>
      </c>
      <c r="D595" s="336"/>
      <c r="E595" s="336"/>
      <c r="I595" s="101" t="str">
        <f>IFERROR(VLOOKUP(B595,GlobalOnly,3,FALSE),C595 &amp;IF(G595="S24"," -NEW",""))</f>
        <v/>
      </c>
      <c r="M595" s="101" t="str">
        <f t="shared" si="19"/>
        <v/>
      </c>
      <c r="Q595" s="337"/>
    </row>
    <row r="596" spans="1:17" s="101" customFormat="1" ht="12.75" x14ac:dyDescent="0.2">
      <c r="A596" s="101" t="str">
        <f t="shared" si="20"/>
        <v/>
      </c>
      <c r="D596" s="336"/>
      <c r="E596" s="336"/>
      <c r="I596" s="101" t="str">
        <f>IFERROR(VLOOKUP(B596,GlobalOnly,3,FALSE),C596 &amp;IF(G596="S24"," -NEW",""))</f>
        <v/>
      </c>
      <c r="M596" s="101" t="str">
        <f t="shared" ref="M596:M659" si="21">N596&amp;O596&amp;Q596</f>
        <v/>
      </c>
      <c r="Q596" s="337"/>
    </row>
    <row r="597" spans="1:17" s="101" customFormat="1" ht="12.75" x14ac:dyDescent="0.2">
      <c r="A597" s="101" t="str">
        <f t="shared" si="20"/>
        <v/>
      </c>
      <c r="D597" s="336"/>
      <c r="E597" s="336"/>
      <c r="I597" s="101" t="str">
        <f>IFERROR(VLOOKUP(B597,GlobalOnly,3,FALSE),C597 &amp;IF(G597="S24"," -NEW",""))</f>
        <v/>
      </c>
      <c r="M597" s="101" t="str">
        <f t="shared" si="21"/>
        <v/>
      </c>
      <c r="Q597" s="337"/>
    </row>
    <row r="598" spans="1:17" s="101" customFormat="1" ht="12.75" x14ac:dyDescent="0.2">
      <c r="A598" s="101" t="str">
        <f t="shared" si="20"/>
        <v/>
      </c>
      <c r="D598" s="336"/>
      <c r="E598" s="336"/>
      <c r="I598" s="101" t="str">
        <f>IFERROR(VLOOKUP(B598,GlobalOnly,3,FALSE),C598 &amp;IF(G598="S24"," -NEW",""))</f>
        <v/>
      </c>
      <c r="M598" s="101" t="str">
        <f t="shared" si="21"/>
        <v/>
      </c>
      <c r="Q598" s="337"/>
    </row>
    <row r="599" spans="1:17" s="101" customFormat="1" ht="12.75" x14ac:dyDescent="0.2">
      <c r="A599" s="101" t="str">
        <f t="shared" si="20"/>
        <v/>
      </c>
      <c r="D599" s="336"/>
      <c r="E599" s="336"/>
      <c r="I599" s="101" t="str">
        <f>IFERROR(VLOOKUP(B599,GlobalOnly,3,FALSE),C599 &amp;IF(G599="S24"," -NEW",""))</f>
        <v/>
      </c>
      <c r="M599" s="101" t="str">
        <f t="shared" si="21"/>
        <v/>
      </c>
      <c r="Q599" s="337"/>
    </row>
    <row r="600" spans="1:17" s="101" customFormat="1" ht="12.75" x14ac:dyDescent="0.2">
      <c r="A600" s="101" t="str">
        <f t="shared" si="20"/>
        <v/>
      </c>
      <c r="D600" s="336"/>
      <c r="E600" s="336"/>
      <c r="I600" s="101" t="str">
        <f>IFERROR(VLOOKUP(B600,GlobalOnly,3,FALSE),C600 &amp;IF(G600="S24"," -NEW",""))</f>
        <v/>
      </c>
      <c r="M600" s="101" t="str">
        <f t="shared" si="21"/>
        <v/>
      </c>
      <c r="Q600" s="337"/>
    </row>
    <row r="601" spans="1:17" s="101" customFormat="1" ht="12.75" x14ac:dyDescent="0.2">
      <c r="A601" s="101" t="str">
        <f t="shared" si="20"/>
        <v/>
      </c>
      <c r="D601" s="336"/>
      <c r="E601" s="336"/>
      <c r="I601" s="101" t="str">
        <f>IFERROR(VLOOKUP(B601,GlobalOnly,3,FALSE),C601 &amp;IF(G601="S24"," -NEW",""))</f>
        <v/>
      </c>
      <c r="M601" s="101" t="str">
        <f t="shared" si="21"/>
        <v/>
      </c>
      <c r="Q601" s="337"/>
    </row>
    <row r="602" spans="1:17" s="101" customFormat="1" ht="12.75" x14ac:dyDescent="0.2">
      <c r="A602" s="101" t="str">
        <f t="shared" si="20"/>
        <v/>
      </c>
      <c r="D602" s="336"/>
      <c r="E602" s="336"/>
      <c r="I602" s="101" t="str">
        <f>IFERROR(VLOOKUP(B602,GlobalOnly,3,FALSE),C602 &amp;IF(G602="S24"," -NEW",""))</f>
        <v/>
      </c>
      <c r="M602" s="101" t="str">
        <f t="shared" si="21"/>
        <v/>
      </c>
      <c r="Q602" s="337"/>
    </row>
    <row r="603" spans="1:17" s="101" customFormat="1" ht="12.75" x14ac:dyDescent="0.2">
      <c r="A603" s="101" t="str">
        <f t="shared" si="20"/>
        <v/>
      </c>
      <c r="D603" s="336"/>
      <c r="E603" s="336"/>
      <c r="I603" s="101" t="str">
        <f>IFERROR(VLOOKUP(B603,GlobalOnly,3,FALSE),C603 &amp;IF(G603="S24"," -NEW",""))</f>
        <v/>
      </c>
      <c r="M603" s="101" t="str">
        <f t="shared" si="21"/>
        <v/>
      </c>
      <c r="Q603" s="337"/>
    </row>
    <row r="604" spans="1:17" s="101" customFormat="1" ht="12.75" x14ac:dyDescent="0.2">
      <c r="A604" s="101" t="str">
        <f t="shared" si="20"/>
        <v/>
      </c>
      <c r="D604" s="336"/>
      <c r="E604" s="336"/>
      <c r="I604" s="101" t="str">
        <f>IFERROR(VLOOKUP(B604,GlobalOnly,3,FALSE),C604 &amp;IF(G604="S24"," -NEW",""))</f>
        <v/>
      </c>
      <c r="M604" s="101" t="str">
        <f t="shared" si="21"/>
        <v/>
      </c>
      <c r="Q604" s="337"/>
    </row>
    <row r="605" spans="1:17" s="101" customFormat="1" ht="12.75" x14ac:dyDescent="0.2">
      <c r="A605" s="101" t="str">
        <f t="shared" si="20"/>
        <v/>
      </c>
      <c r="D605" s="336"/>
      <c r="E605" s="336"/>
      <c r="I605" s="101" t="str">
        <f>IFERROR(VLOOKUP(B605,GlobalOnly,3,FALSE),C605 &amp;IF(G605="S24"," -NEW",""))</f>
        <v/>
      </c>
      <c r="M605" s="101" t="str">
        <f t="shared" si="21"/>
        <v/>
      </c>
      <c r="Q605" s="337"/>
    </row>
    <row r="606" spans="1:17" s="101" customFormat="1" ht="12.75" x14ac:dyDescent="0.2">
      <c r="A606" s="101" t="str">
        <f t="shared" si="20"/>
        <v/>
      </c>
      <c r="D606" s="336"/>
      <c r="E606" s="336"/>
      <c r="I606" s="101" t="str">
        <f>IFERROR(VLOOKUP(B606,GlobalOnly,3,FALSE),C606 &amp;IF(G606="S24"," -NEW",""))</f>
        <v/>
      </c>
      <c r="M606" s="101" t="str">
        <f t="shared" si="21"/>
        <v/>
      </c>
      <c r="Q606" s="337"/>
    </row>
    <row r="607" spans="1:17" s="101" customFormat="1" ht="12.75" x14ac:dyDescent="0.2">
      <c r="A607" s="101" t="str">
        <f t="shared" si="20"/>
        <v/>
      </c>
      <c r="D607" s="336"/>
      <c r="E607" s="336"/>
      <c r="I607" s="101" t="str">
        <f>IFERROR(VLOOKUP(B607,GlobalOnly,3,FALSE),C607 &amp;IF(G607="S24"," -NEW",""))</f>
        <v/>
      </c>
      <c r="M607" s="101" t="str">
        <f t="shared" si="21"/>
        <v/>
      </c>
      <c r="Q607" s="337"/>
    </row>
    <row r="608" spans="1:17" s="101" customFormat="1" ht="12.75" x14ac:dyDescent="0.2">
      <c r="A608" s="101" t="str">
        <f t="shared" si="20"/>
        <v/>
      </c>
      <c r="D608" s="336"/>
      <c r="E608" s="336"/>
      <c r="I608" s="101" t="str">
        <f>IFERROR(VLOOKUP(B608,GlobalOnly,3,FALSE),C608 &amp;IF(G608="S24"," -NEW",""))</f>
        <v/>
      </c>
      <c r="M608" s="101" t="str">
        <f t="shared" si="21"/>
        <v/>
      </c>
      <c r="Q608" s="337"/>
    </row>
    <row r="609" spans="1:17" s="101" customFormat="1" ht="12.75" x14ac:dyDescent="0.2">
      <c r="A609" s="101" t="str">
        <f t="shared" si="20"/>
        <v/>
      </c>
      <c r="D609" s="336"/>
      <c r="E609" s="336"/>
      <c r="I609" s="101" t="str">
        <f>IFERROR(VLOOKUP(B609,GlobalOnly,3,FALSE),C609 &amp;IF(G609="S24"," -NEW",""))</f>
        <v/>
      </c>
      <c r="M609" s="101" t="str">
        <f t="shared" si="21"/>
        <v/>
      </c>
      <c r="Q609" s="337"/>
    </row>
    <row r="610" spans="1:17" s="101" customFormat="1" ht="12.75" x14ac:dyDescent="0.2">
      <c r="A610" s="101" t="str">
        <f t="shared" si="20"/>
        <v/>
      </c>
      <c r="D610" s="336"/>
      <c r="E610" s="336"/>
      <c r="I610" s="101" t="str">
        <f>IFERROR(VLOOKUP(B610,GlobalOnly,3,FALSE),C610 &amp;IF(G610="S24"," -NEW",""))</f>
        <v/>
      </c>
      <c r="M610" s="101" t="str">
        <f t="shared" si="21"/>
        <v/>
      </c>
      <c r="Q610" s="337"/>
    </row>
    <row r="611" spans="1:17" s="101" customFormat="1" ht="12.75" x14ac:dyDescent="0.2">
      <c r="A611" s="101" t="str">
        <f t="shared" si="20"/>
        <v/>
      </c>
      <c r="D611" s="336"/>
      <c r="E611" s="336"/>
      <c r="I611" s="101" t="str">
        <f>IFERROR(VLOOKUP(B611,GlobalOnly,3,FALSE),C611 &amp;IF(G611="S24"," -NEW",""))</f>
        <v/>
      </c>
      <c r="M611" s="101" t="str">
        <f t="shared" si="21"/>
        <v/>
      </c>
      <c r="Q611" s="337"/>
    </row>
    <row r="612" spans="1:17" s="101" customFormat="1" ht="12.75" x14ac:dyDescent="0.2">
      <c r="A612" s="101" t="str">
        <f t="shared" si="20"/>
        <v/>
      </c>
      <c r="D612" s="336"/>
      <c r="E612" s="336"/>
      <c r="I612" s="101" t="str">
        <f>IFERROR(VLOOKUP(B612,GlobalOnly,3,FALSE),C612 &amp;IF(G612="S24"," -NEW",""))</f>
        <v/>
      </c>
      <c r="M612" s="101" t="str">
        <f t="shared" si="21"/>
        <v/>
      </c>
      <c r="Q612" s="337"/>
    </row>
    <row r="613" spans="1:17" s="101" customFormat="1" ht="12.75" x14ac:dyDescent="0.2">
      <c r="A613" s="101" t="str">
        <f t="shared" si="20"/>
        <v/>
      </c>
      <c r="D613" s="336"/>
      <c r="E613" s="336"/>
      <c r="I613" s="101" t="str">
        <f>IFERROR(VLOOKUP(B613,GlobalOnly,3,FALSE),C613 &amp;IF(G613="S24"," -NEW",""))</f>
        <v/>
      </c>
      <c r="M613" s="101" t="str">
        <f t="shared" si="21"/>
        <v/>
      </c>
      <c r="Q613" s="337"/>
    </row>
    <row r="614" spans="1:17" s="101" customFormat="1" ht="12.75" x14ac:dyDescent="0.2">
      <c r="A614" s="101" t="str">
        <f t="shared" si="20"/>
        <v/>
      </c>
      <c r="D614" s="336"/>
      <c r="E614" s="336"/>
      <c r="I614" s="101" t="str">
        <f>IFERROR(VLOOKUP(B614,GlobalOnly,3,FALSE),C614 &amp;IF(G614="S24"," -NEW",""))</f>
        <v/>
      </c>
      <c r="M614" s="101" t="str">
        <f t="shared" si="21"/>
        <v/>
      </c>
      <c r="Q614" s="337"/>
    </row>
    <row r="615" spans="1:17" s="101" customFormat="1" ht="12.75" x14ac:dyDescent="0.2">
      <c r="A615" s="101" t="str">
        <f t="shared" si="20"/>
        <v/>
      </c>
      <c r="D615" s="336"/>
      <c r="E615" s="336"/>
      <c r="I615" s="101" t="str">
        <f>IFERROR(VLOOKUP(B615,GlobalOnly,3,FALSE),C615 &amp;IF(G615="S24"," -NEW",""))</f>
        <v/>
      </c>
      <c r="M615" s="101" t="str">
        <f t="shared" si="21"/>
        <v/>
      </c>
      <c r="Q615" s="337"/>
    </row>
    <row r="616" spans="1:17" s="101" customFormat="1" ht="12.75" x14ac:dyDescent="0.2">
      <c r="A616" s="101" t="str">
        <f t="shared" ref="A616:A677" si="22">N616&amp;O616</f>
        <v/>
      </c>
      <c r="D616" s="336"/>
      <c r="E616" s="336"/>
      <c r="I616" s="101" t="str">
        <f>IFERROR(VLOOKUP(B616,GlobalOnly,3,FALSE),C616 &amp;IF(G616="S24"," -NEW",""))</f>
        <v/>
      </c>
      <c r="M616" s="101" t="str">
        <f t="shared" si="21"/>
        <v/>
      </c>
      <c r="Q616" s="337"/>
    </row>
    <row r="617" spans="1:17" s="101" customFormat="1" ht="12.75" x14ac:dyDescent="0.2">
      <c r="A617" s="101" t="str">
        <f t="shared" si="22"/>
        <v/>
      </c>
      <c r="D617" s="336"/>
      <c r="E617" s="336"/>
      <c r="I617" s="101" t="str">
        <f>IFERROR(VLOOKUP(B617,GlobalOnly,3,FALSE),C617 &amp;IF(G617="S24"," -NEW",""))</f>
        <v/>
      </c>
      <c r="M617" s="101" t="str">
        <f t="shared" si="21"/>
        <v/>
      </c>
      <c r="Q617" s="337"/>
    </row>
    <row r="618" spans="1:17" s="101" customFormat="1" ht="12.75" x14ac:dyDescent="0.2">
      <c r="A618" s="101" t="str">
        <f t="shared" si="22"/>
        <v/>
      </c>
      <c r="D618" s="336"/>
      <c r="E618" s="336"/>
      <c r="I618" s="101" t="str">
        <f>IFERROR(VLOOKUP(B618,GlobalOnly,3,FALSE),C618 &amp;IF(G618="S24"," -NEW",""))</f>
        <v/>
      </c>
      <c r="M618" s="101" t="str">
        <f t="shared" si="21"/>
        <v/>
      </c>
      <c r="Q618" s="337"/>
    </row>
    <row r="619" spans="1:17" s="101" customFormat="1" ht="12.75" x14ac:dyDescent="0.2">
      <c r="A619" s="101" t="str">
        <f t="shared" si="22"/>
        <v/>
      </c>
      <c r="D619" s="336"/>
      <c r="E619" s="336"/>
      <c r="I619" s="101" t="str">
        <f>IFERROR(VLOOKUP(B619,GlobalOnly,3,FALSE),C619 &amp;IF(G619="S24"," -NEW",""))</f>
        <v/>
      </c>
      <c r="M619" s="101" t="str">
        <f t="shared" si="21"/>
        <v/>
      </c>
      <c r="Q619" s="337"/>
    </row>
    <row r="620" spans="1:17" s="101" customFormat="1" ht="12.75" x14ac:dyDescent="0.2">
      <c r="A620" s="101" t="str">
        <f t="shared" si="22"/>
        <v/>
      </c>
      <c r="D620" s="336"/>
      <c r="E620" s="336"/>
      <c r="I620" s="101" t="str">
        <f>IFERROR(VLOOKUP(B620,GlobalOnly,3,FALSE),C620 &amp;IF(G620="S24"," -NEW",""))</f>
        <v/>
      </c>
      <c r="M620" s="101" t="str">
        <f t="shared" si="21"/>
        <v/>
      </c>
      <c r="Q620" s="337"/>
    </row>
    <row r="621" spans="1:17" s="101" customFormat="1" ht="12.75" x14ac:dyDescent="0.2">
      <c r="A621" s="101" t="str">
        <f t="shared" si="22"/>
        <v/>
      </c>
      <c r="D621" s="336"/>
      <c r="E621" s="336"/>
      <c r="I621" s="101" t="str">
        <f>IFERROR(VLOOKUP(B621,GlobalOnly,3,FALSE),C621 &amp;IF(G621="S24"," -NEW",""))</f>
        <v/>
      </c>
      <c r="M621" s="101" t="str">
        <f t="shared" si="21"/>
        <v/>
      </c>
      <c r="Q621" s="337"/>
    </row>
    <row r="622" spans="1:17" s="101" customFormat="1" ht="12.75" x14ac:dyDescent="0.2">
      <c r="A622" s="101" t="str">
        <f t="shared" si="22"/>
        <v/>
      </c>
      <c r="D622" s="336"/>
      <c r="E622" s="336"/>
      <c r="I622" s="101" t="str">
        <f>IFERROR(VLOOKUP(B622,GlobalOnly,3,FALSE),C622 &amp;IF(G622="S24"," -NEW",""))</f>
        <v/>
      </c>
      <c r="M622" s="101" t="str">
        <f t="shared" si="21"/>
        <v/>
      </c>
      <c r="Q622" s="337"/>
    </row>
    <row r="623" spans="1:17" s="101" customFormat="1" ht="12.75" x14ac:dyDescent="0.2">
      <c r="A623" s="101" t="str">
        <f t="shared" si="22"/>
        <v/>
      </c>
      <c r="D623" s="336"/>
      <c r="E623" s="336"/>
      <c r="I623" s="101" t="str">
        <f>IFERROR(VLOOKUP(B623,GlobalOnly,3,FALSE),C623 &amp;IF(G623="S24"," -NEW",""))</f>
        <v/>
      </c>
      <c r="M623" s="101" t="str">
        <f t="shared" si="21"/>
        <v/>
      </c>
      <c r="Q623" s="337"/>
    </row>
    <row r="624" spans="1:17" s="101" customFormat="1" ht="12.75" x14ac:dyDescent="0.2">
      <c r="A624" s="101" t="str">
        <f t="shared" si="22"/>
        <v/>
      </c>
      <c r="D624" s="336"/>
      <c r="E624" s="336"/>
      <c r="I624" s="101" t="str">
        <f>IFERROR(VLOOKUP(B624,GlobalOnly,3,FALSE),C624 &amp;IF(G624="S24"," -NEW",""))</f>
        <v/>
      </c>
      <c r="M624" s="101" t="str">
        <f t="shared" si="21"/>
        <v/>
      </c>
      <c r="Q624" s="337"/>
    </row>
    <row r="625" spans="1:17" s="101" customFormat="1" ht="12.75" x14ac:dyDescent="0.2">
      <c r="A625" s="101" t="str">
        <f t="shared" si="22"/>
        <v/>
      </c>
      <c r="D625" s="336"/>
      <c r="E625" s="336"/>
      <c r="I625" s="101" t="str">
        <f>IFERROR(VLOOKUP(B625,GlobalOnly,3,FALSE),C625 &amp;IF(G625="S24"," -NEW",""))</f>
        <v/>
      </c>
      <c r="M625" s="101" t="str">
        <f t="shared" si="21"/>
        <v/>
      </c>
      <c r="Q625" s="337"/>
    </row>
    <row r="626" spans="1:17" s="101" customFormat="1" ht="12.75" x14ac:dyDescent="0.2">
      <c r="A626" s="101" t="str">
        <f t="shared" si="22"/>
        <v/>
      </c>
      <c r="D626" s="336"/>
      <c r="E626" s="336"/>
      <c r="I626" s="101" t="str">
        <f>IFERROR(VLOOKUP(B626,GlobalOnly,3,FALSE),C626 &amp;IF(G626="S24"," -NEW",""))</f>
        <v/>
      </c>
      <c r="M626" s="101" t="str">
        <f t="shared" si="21"/>
        <v/>
      </c>
      <c r="Q626" s="337"/>
    </row>
    <row r="627" spans="1:17" s="101" customFormat="1" ht="12.75" x14ac:dyDescent="0.2">
      <c r="A627" s="101" t="str">
        <f t="shared" si="22"/>
        <v/>
      </c>
      <c r="D627" s="336"/>
      <c r="E627" s="336"/>
      <c r="I627" s="101" t="str">
        <f>IFERROR(VLOOKUP(B627,GlobalOnly,3,FALSE),C627 &amp;IF(G627="S24"," -NEW",""))</f>
        <v/>
      </c>
      <c r="M627" s="101" t="str">
        <f t="shared" si="21"/>
        <v/>
      </c>
      <c r="Q627" s="337"/>
    </row>
    <row r="628" spans="1:17" s="101" customFormat="1" ht="12.75" x14ac:dyDescent="0.2">
      <c r="A628" s="101" t="str">
        <f t="shared" si="22"/>
        <v/>
      </c>
      <c r="D628" s="336"/>
      <c r="E628" s="336"/>
      <c r="I628" s="101" t="str">
        <f>IFERROR(VLOOKUP(B628,GlobalOnly,3,FALSE),C628 &amp;IF(G628="S24"," -NEW",""))</f>
        <v/>
      </c>
      <c r="M628" s="101" t="str">
        <f t="shared" si="21"/>
        <v/>
      </c>
      <c r="Q628" s="337"/>
    </row>
    <row r="629" spans="1:17" s="101" customFormat="1" ht="12.75" x14ac:dyDescent="0.2">
      <c r="A629" s="101" t="str">
        <f t="shared" si="22"/>
        <v/>
      </c>
      <c r="D629" s="336"/>
      <c r="E629" s="336"/>
      <c r="I629" s="101" t="str">
        <f>IFERROR(VLOOKUP(B629,GlobalOnly,3,FALSE),C629 &amp;IF(G629="S24"," -NEW",""))</f>
        <v/>
      </c>
      <c r="M629" s="101" t="str">
        <f t="shared" si="21"/>
        <v/>
      </c>
      <c r="Q629" s="337"/>
    </row>
    <row r="630" spans="1:17" s="101" customFormat="1" ht="12.75" x14ac:dyDescent="0.2">
      <c r="A630" s="101" t="str">
        <f t="shared" si="22"/>
        <v/>
      </c>
      <c r="D630" s="336"/>
      <c r="E630" s="336"/>
      <c r="I630" s="101" t="str">
        <f>IFERROR(VLOOKUP(B630,GlobalOnly,3,FALSE),C630 &amp;IF(G630="S24"," -NEW",""))</f>
        <v/>
      </c>
      <c r="M630" s="101" t="str">
        <f t="shared" si="21"/>
        <v/>
      </c>
      <c r="Q630" s="337"/>
    </row>
    <row r="631" spans="1:17" s="101" customFormat="1" ht="12.75" x14ac:dyDescent="0.2">
      <c r="A631" s="101" t="str">
        <f t="shared" si="22"/>
        <v/>
      </c>
      <c r="D631" s="336"/>
      <c r="E631" s="336"/>
      <c r="I631" s="101" t="str">
        <f>IFERROR(VLOOKUP(B631,GlobalOnly,3,FALSE),C631 &amp;IF(G631="S24"," -NEW",""))</f>
        <v/>
      </c>
      <c r="M631" s="101" t="str">
        <f t="shared" si="21"/>
        <v/>
      </c>
      <c r="Q631" s="337"/>
    </row>
    <row r="632" spans="1:17" s="101" customFormat="1" ht="12.75" x14ac:dyDescent="0.2">
      <c r="A632" s="101" t="str">
        <f t="shared" si="22"/>
        <v/>
      </c>
      <c r="D632" s="336"/>
      <c r="E632" s="336"/>
      <c r="I632" s="101" t="str">
        <f>IFERROR(VLOOKUP(B632,GlobalOnly,3,FALSE),C632 &amp;IF(G632="S24"," -NEW",""))</f>
        <v/>
      </c>
      <c r="M632" s="101" t="str">
        <f t="shared" si="21"/>
        <v/>
      </c>
      <c r="Q632" s="337"/>
    </row>
    <row r="633" spans="1:17" s="101" customFormat="1" ht="12.75" x14ac:dyDescent="0.2">
      <c r="A633" s="101" t="str">
        <f t="shared" si="22"/>
        <v/>
      </c>
      <c r="D633" s="336"/>
      <c r="E633" s="336"/>
      <c r="I633" s="101" t="str">
        <f>IFERROR(VLOOKUP(B633,GlobalOnly,3,FALSE),C633 &amp;IF(G633="S24"," -NEW",""))</f>
        <v/>
      </c>
      <c r="M633" s="101" t="str">
        <f t="shared" si="21"/>
        <v/>
      </c>
      <c r="Q633" s="337"/>
    </row>
    <row r="634" spans="1:17" s="101" customFormat="1" ht="12.75" x14ac:dyDescent="0.2">
      <c r="A634" s="101" t="str">
        <f t="shared" si="22"/>
        <v/>
      </c>
      <c r="D634" s="336"/>
      <c r="E634" s="336"/>
      <c r="I634" s="101" t="str">
        <f>IFERROR(VLOOKUP(B634,GlobalOnly,3,FALSE),C634 &amp;IF(G634="S24"," -NEW",""))</f>
        <v/>
      </c>
      <c r="M634" s="101" t="str">
        <f t="shared" si="21"/>
        <v/>
      </c>
      <c r="Q634" s="337"/>
    </row>
    <row r="635" spans="1:17" s="101" customFormat="1" ht="12.75" x14ac:dyDescent="0.2">
      <c r="A635" s="101" t="str">
        <f t="shared" si="22"/>
        <v/>
      </c>
      <c r="D635" s="336"/>
      <c r="E635" s="336"/>
      <c r="I635" s="101" t="str">
        <f>IFERROR(VLOOKUP(B635,GlobalOnly,3,FALSE),C635 &amp;IF(G635="S24"," -NEW",""))</f>
        <v/>
      </c>
      <c r="M635" s="101" t="str">
        <f t="shared" si="21"/>
        <v/>
      </c>
      <c r="Q635" s="337"/>
    </row>
    <row r="636" spans="1:17" s="101" customFormat="1" ht="12.75" x14ac:dyDescent="0.2">
      <c r="A636" s="101" t="str">
        <f t="shared" si="22"/>
        <v/>
      </c>
      <c r="D636" s="336"/>
      <c r="E636" s="336"/>
      <c r="I636" s="101" t="str">
        <f>IFERROR(VLOOKUP(B636,GlobalOnly,3,FALSE),C636 &amp;IF(G636="S24"," -NEW",""))</f>
        <v/>
      </c>
      <c r="M636" s="101" t="str">
        <f t="shared" si="21"/>
        <v/>
      </c>
      <c r="Q636" s="337"/>
    </row>
    <row r="637" spans="1:17" s="101" customFormat="1" ht="12.75" x14ac:dyDescent="0.2">
      <c r="A637" s="101" t="str">
        <f t="shared" si="22"/>
        <v/>
      </c>
      <c r="D637" s="336"/>
      <c r="E637" s="336"/>
      <c r="I637" s="101" t="str">
        <f>IFERROR(VLOOKUP(B637,GlobalOnly,3,FALSE),C637 &amp;IF(G637="S24"," -NEW",""))</f>
        <v/>
      </c>
      <c r="M637" s="101" t="str">
        <f t="shared" si="21"/>
        <v/>
      </c>
      <c r="Q637" s="337"/>
    </row>
    <row r="638" spans="1:17" s="101" customFormat="1" ht="12.75" x14ac:dyDescent="0.2">
      <c r="A638" s="101" t="str">
        <f t="shared" si="22"/>
        <v/>
      </c>
      <c r="D638" s="336"/>
      <c r="E638" s="336"/>
      <c r="I638" s="101" t="str">
        <f>IFERROR(VLOOKUP(B638,GlobalOnly,3,FALSE),C638 &amp;IF(G638="S24"," -NEW",""))</f>
        <v/>
      </c>
      <c r="M638" s="101" t="str">
        <f t="shared" si="21"/>
        <v/>
      </c>
      <c r="Q638" s="337"/>
    </row>
    <row r="639" spans="1:17" s="101" customFormat="1" ht="12.75" x14ac:dyDescent="0.2">
      <c r="A639" s="101" t="str">
        <f t="shared" si="22"/>
        <v/>
      </c>
      <c r="D639" s="336"/>
      <c r="E639" s="336"/>
      <c r="I639" s="101" t="str">
        <f>IFERROR(VLOOKUP(B639,GlobalOnly,3,FALSE),C639 &amp;IF(G639="S24"," -NEW",""))</f>
        <v/>
      </c>
      <c r="M639" s="101" t="str">
        <f t="shared" si="21"/>
        <v/>
      </c>
      <c r="Q639" s="337"/>
    </row>
    <row r="640" spans="1:17" s="101" customFormat="1" ht="12.75" x14ac:dyDescent="0.2">
      <c r="A640" s="101" t="str">
        <f t="shared" si="22"/>
        <v/>
      </c>
      <c r="D640" s="336"/>
      <c r="E640" s="336"/>
      <c r="I640" s="101" t="str">
        <f>IFERROR(VLOOKUP(B640,GlobalOnly,3,FALSE),C640 &amp;IF(G640="S24"," -NEW",""))</f>
        <v/>
      </c>
      <c r="M640" s="101" t="str">
        <f t="shared" si="21"/>
        <v/>
      </c>
      <c r="Q640" s="337"/>
    </row>
    <row r="641" spans="1:17" s="101" customFormat="1" ht="12.75" x14ac:dyDescent="0.2">
      <c r="A641" s="101" t="str">
        <f t="shared" si="22"/>
        <v/>
      </c>
      <c r="D641" s="336"/>
      <c r="E641" s="336"/>
      <c r="I641" s="101" t="str">
        <f>IFERROR(VLOOKUP(B641,GlobalOnly,3,FALSE),C641 &amp;IF(G641="S24"," -NEW",""))</f>
        <v/>
      </c>
      <c r="M641" s="101" t="str">
        <f t="shared" si="21"/>
        <v/>
      </c>
      <c r="Q641" s="337"/>
    </row>
    <row r="642" spans="1:17" s="101" customFormat="1" ht="12.75" x14ac:dyDescent="0.2">
      <c r="A642" s="101" t="str">
        <f t="shared" si="22"/>
        <v/>
      </c>
      <c r="D642" s="336"/>
      <c r="E642" s="336"/>
      <c r="I642" s="101" t="str">
        <f>IFERROR(VLOOKUP(B642,GlobalOnly,3,FALSE),C642 &amp;IF(G642="S24"," -NEW",""))</f>
        <v/>
      </c>
      <c r="M642" s="101" t="str">
        <f t="shared" si="21"/>
        <v/>
      </c>
      <c r="Q642" s="337"/>
    </row>
    <row r="643" spans="1:17" s="101" customFormat="1" ht="12.75" x14ac:dyDescent="0.2">
      <c r="A643" s="101" t="str">
        <f t="shared" si="22"/>
        <v/>
      </c>
      <c r="D643" s="336"/>
      <c r="E643" s="336"/>
      <c r="I643" s="101" t="str">
        <f>IFERROR(VLOOKUP(B643,GlobalOnly,3,FALSE),C643 &amp;IF(G643="S24"," -NEW",""))</f>
        <v/>
      </c>
      <c r="M643" s="101" t="str">
        <f t="shared" si="21"/>
        <v/>
      </c>
      <c r="Q643" s="337"/>
    </row>
    <row r="644" spans="1:17" s="101" customFormat="1" ht="12.75" x14ac:dyDescent="0.2">
      <c r="A644" s="101" t="str">
        <f t="shared" si="22"/>
        <v/>
      </c>
      <c r="D644" s="336"/>
      <c r="E644" s="336"/>
      <c r="I644" s="101" t="str">
        <f>IFERROR(VLOOKUP(B644,GlobalOnly,3,FALSE),C644 &amp;IF(G644="S24"," -NEW",""))</f>
        <v/>
      </c>
      <c r="M644" s="101" t="str">
        <f t="shared" si="21"/>
        <v/>
      </c>
      <c r="Q644" s="337"/>
    </row>
    <row r="645" spans="1:17" s="101" customFormat="1" ht="12.75" x14ac:dyDescent="0.2">
      <c r="A645" s="101" t="str">
        <f t="shared" si="22"/>
        <v/>
      </c>
      <c r="D645" s="336"/>
      <c r="E645" s="336"/>
      <c r="I645" s="101" t="str">
        <f>IFERROR(VLOOKUP(B645,GlobalOnly,3,FALSE),C645 &amp;IF(G645="S24"," -NEW",""))</f>
        <v/>
      </c>
      <c r="M645" s="101" t="str">
        <f t="shared" si="21"/>
        <v/>
      </c>
      <c r="Q645" s="337"/>
    </row>
    <row r="646" spans="1:17" s="101" customFormat="1" ht="12.75" x14ac:dyDescent="0.2">
      <c r="A646" s="101" t="str">
        <f t="shared" si="22"/>
        <v/>
      </c>
      <c r="D646" s="336"/>
      <c r="E646" s="336"/>
      <c r="I646" s="101" t="str">
        <f>IFERROR(VLOOKUP(B646,GlobalOnly,3,FALSE),C646 &amp;IF(G646="S24"," -NEW",""))</f>
        <v/>
      </c>
      <c r="M646" s="101" t="str">
        <f t="shared" si="21"/>
        <v/>
      </c>
      <c r="Q646" s="337"/>
    </row>
    <row r="647" spans="1:17" s="101" customFormat="1" ht="12.75" x14ac:dyDescent="0.2">
      <c r="A647" s="101" t="str">
        <f t="shared" si="22"/>
        <v/>
      </c>
      <c r="D647" s="336"/>
      <c r="E647" s="336"/>
      <c r="I647" s="101" t="str">
        <f>IFERROR(VLOOKUP(B647,GlobalOnly,3,FALSE),C647 &amp;IF(G647="S24"," -NEW",""))</f>
        <v/>
      </c>
      <c r="M647" s="101" t="str">
        <f t="shared" si="21"/>
        <v/>
      </c>
      <c r="Q647" s="337"/>
    </row>
    <row r="648" spans="1:17" s="101" customFormat="1" ht="12.75" x14ac:dyDescent="0.2">
      <c r="A648" s="101" t="str">
        <f t="shared" si="22"/>
        <v/>
      </c>
      <c r="D648" s="336"/>
      <c r="E648" s="336"/>
      <c r="I648" s="101" t="str">
        <f>IFERROR(VLOOKUP(B648,GlobalOnly,3,FALSE),C648 &amp;IF(G648="S24"," -NEW",""))</f>
        <v/>
      </c>
      <c r="M648" s="101" t="str">
        <f t="shared" si="21"/>
        <v/>
      </c>
      <c r="Q648" s="337"/>
    </row>
    <row r="649" spans="1:17" s="101" customFormat="1" ht="12.75" x14ac:dyDescent="0.2">
      <c r="A649" s="101" t="str">
        <f t="shared" si="22"/>
        <v/>
      </c>
      <c r="D649" s="336"/>
      <c r="E649" s="336"/>
      <c r="I649" s="101" t="str">
        <f>IFERROR(VLOOKUP(B649,GlobalOnly,3,FALSE),C649 &amp;IF(G649="S24"," -NEW",""))</f>
        <v/>
      </c>
      <c r="M649" s="101" t="str">
        <f t="shared" si="21"/>
        <v/>
      </c>
      <c r="Q649" s="337"/>
    </row>
    <row r="650" spans="1:17" s="101" customFormat="1" ht="12.75" x14ac:dyDescent="0.2">
      <c r="A650" s="101" t="str">
        <f t="shared" si="22"/>
        <v/>
      </c>
      <c r="D650" s="336"/>
      <c r="E650" s="336"/>
      <c r="I650" s="101" t="str">
        <f>IFERROR(VLOOKUP(B650,GlobalOnly,3,FALSE),C650 &amp;IF(G650="S24"," -NEW",""))</f>
        <v/>
      </c>
      <c r="M650" s="101" t="str">
        <f t="shared" si="21"/>
        <v/>
      </c>
      <c r="Q650" s="337"/>
    </row>
    <row r="651" spans="1:17" s="101" customFormat="1" ht="12.75" x14ac:dyDescent="0.2">
      <c r="A651" s="101" t="str">
        <f t="shared" si="22"/>
        <v/>
      </c>
      <c r="D651" s="336"/>
      <c r="E651" s="336"/>
      <c r="I651" s="101" t="str">
        <f>IFERROR(VLOOKUP(B651,GlobalOnly,3,FALSE),C651 &amp;IF(G651="S24"," -NEW",""))</f>
        <v/>
      </c>
      <c r="M651" s="101" t="str">
        <f t="shared" si="21"/>
        <v/>
      </c>
      <c r="Q651" s="337"/>
    </row>
    <row r="652" spans="1:17" s="101" customFormat="1" ht="12.75" x14ac:dyDescent="0.2">
      <c r="A652" s="101" t="str">
        <f t="shared" si="22"/>
        <v/>
      </c>
      <c r="D652" s="336"/>
      <c r="E652" s="336"/>
      <c r="I652" s="101" t="str">
        <f>IFERROR(VLOOKUP(B652,GlobalOnly,3,FALSE),C652 &amp;IF(G652="S24"," -NEW",""))</f>
        <v/>
      </c>
      <c r="M652" s="101" t="str">
        <f t="shared" si="21"/>
        <v/>
      </c>
      <c r="Q652" s="337"/>
    </row>
    <row r="653" spans="1:17" s="101" customFormat="1" ht="12.75" x14ac:dyDescent="0.2">
      <c r="A653" s="101" t="str">
        <f t="shared" si="22"/>
        <v/>
      </c>
      <c r="D653" s="336"/>
      <c r="E653" s="336"/>
      <c r="I653" s="101" t="str">
        <f>IFERROR(VLOOKUP(B653,GlobalOnly,3,FALSE),C653 &amp;IF(G653="S24"," -NEW",""))</f>
        <v/>
      </c>
      <c r="M653" s="101" t="str">
        <f t="shared" si="21"/>
        <v/>
      </c>
      <c r="Q653" s="337"/>
    </row>
    <row r="654" spans="1:17" s="101" customFormat="1" ht="12.75" x14ac:dyDescent="0.2">
      <c r="A654" s="101" t="str">
        <f t="shared" si="22"/>
        <v/>
      </c>
      <c r="D654" s="336"/>
      <c r="E654" s="336"/>
      <c r="I654" s="101" t="str">
        <f>IFERROR(VLOOKUP(B654,GlobalOnly,3,FALSE),C654 &amp;IF(G654="S24"," -NEW",""))</f>
        <v/>
      </c>
      <c r="M654" s="101" t="str">
        <f t="shared" si="21"/>
        <v/>
      </c>
      <c r="Q654" s="337"/>
    </row>
    <row r="655" spans="1:17" s="101" customFormat="1" ht="12.75" x14ac:dyDescent="0.2">
      <c r="A655" s="101" t="str">
        <f t="shared" si="22"/>
        <v/>
      </c>
      <c r="D655" s="336"/>
      <c r="E655" s="336"/>
      <c r="I655" s="101" t="str">
        <f>IFERROR(VLOOKUP(B655,GlobalOnly,3,FALSE),C655 &amp;IF(G655="S24"," -NEW",""))</f>
        <v/>
      </c>
      <c r="M655" s="101" t="str">
        <f t="shared" si="21"/>
        <v/>
      </c>
      <c r="Q655" s="337"/>
    </row>
    <row r="656" spans="1:17" s="101" customFormat="1" ht="12.75" x14ac:dyDescent="0.2">
      <c r="A656" s="101" t="str">
        <f t="shared" si="22"/>
        <v/>
      </c>
      <c r="D656" s="336"/>
      <c r="E656" s="336"/>
      <c r="I656" s="101" t="str">
        <f>IFERROR(VLOOKUP(B656,GlobalOnly,3,FALSE),C656 &amp;IF(G656="S24"," -NEW",""))</f>
        <v/>
      </c>
      <c r="M656" s="101" t="str">
        <f t="shared" si="21"/>
        <v/>
      </c>
      <c r="Q656" s="337"/>
    </row>
    <row r="657" spans="1:17" s="101" customFormat="1" ht="12.75" x14ac:dyDescent="0.2">
      <c r="A657" s="101" t="str">
        <f t="shared" si="22"/>
        <v/>
      </c>
      <c r="D657" s="336"/>
      <c r="E657" s="336"/>
      <c r="I657" s="101" t="str">
        <f>IFERROR(VLOOKUP(B657,GlobalOnly,3,FALSE),C657 &amp;IF(G657="S24"," -NEW",""))</f>
        <v/>
      </c>
      <c r="M657" s="101" t="str">
        <f t="shared" si="21"/>
        <v/>
      </c>
      <c r="Q657" s="337"/>
    </row>
    <row r="658" spans="1:17" s="101" customFormat="1" ht="12.75" x14ac:dyDescent="0.2">
      <c r="A658" s="101" t="str">
        <f t="shared" si="22"/>
        <v/>
      </c>
      <c r="D658" s="336"/>
      <c r="E658" s="336"/>
      <c r="I658" s="101" t="str">
        <f>IFERROR(VLOOKUP(B658,GlobalOnly,3,FALSE),C658 &amp;IF(G658="S24"," -NEW",""))</f>
        <v/>
      </c>
      <c r="M658" s="101" t="str">
        <f t="shared" si="21"/>
        <v/>
      </c>
      <c r="Q658" s="337"/>
    </row>
    <row r="659" spans="1:17" s="101" customFormat="1" ht="12.75" x14ac:dyDescent="0.2">
      <c r="A659" s="101" t="str">
        <f t="shared" si="22"/>
        <v/>
      </c>
      <c r="D659" s="336"/>
      <c r="E659" s="336"/>
      <c r="I659" s="101" t="str">
        <f>IFERROR(VLOOKUP(B659,GlobalOnly,3,FALSE),C659 &amp;IF(G659="S24"," -NEW",""))</f>
        <v/>
      </c>
      <c r="M659" s="101" t="str">
        <f t="shared" si="21"/>
        <v/>
      </c>
      <c r="Q659" s="337"/>
    </row>
    <row r="660" spans="1:17" s="101" customFormat="1" ht="12.75" x14ac:dyDescent="0.2">
      <c r="A660" s="101" t="str">
        <f t="shared" si="22"/>
        <v/>
      </c>
      <c r="D660" s="336"/>
      <c r="E660" s="336"/>
      <c r="I660" s="101" t="str">
        <f>IFERROR(VLOOKUP(B660,GlobalOnly,3,FALSE),C660 &amp;IF(G660="S24"," -NEW",""))</f>
        <v/>
      </c>
      <c r="M660" s="101" t="str">
        <f t="shared" ref="M660:M676" si="23">N660&amp;O660&amp;Q660</f>
        <v/>
      </c>
      <c r="Q660" s="337"/>
    </row>
    <row r="661" spans="1:17" s="101" customFormat="1" ht="12.75" x14ac:dyDescent="0.2">
      <c r="A661" s="101" t="str">
        <f t="shared" si="22"/>
        <v/>
      </c>
      <c r="D661" s="336"/>
      <c r="E661" s="336"/>
      <c r="I661" s="101" t="str">
        <f>IFERROR(VLOOKUP(B661,GlobalOnly,3,FALSE),C661 &amp;IF(G661="S24"," -NEW",""))</f>
        <v/>
      </c>
      <c r="M661" s="101" t="str">
        <f t="shared" si="23"/>
        <v/>
      </c>
      <c r="Q661" s="337"/>
    </row>
    <row r="662" spans="1:17" s="101" customFormat="1" ht="12.75" x14ac:dyDescent="0.2">
      <c r="A662" s="101" t="str">
        <f t="shared" si="22"/>
        <v/>
      </c>
      <c r="D662" s="336"/>
      <c r="E662" s="336"/>
      <c r="I662" s="101" t="str">
        <f>IFERROR(VLOOKUP(B662,GlobalOnly,3,FALSE),C662 &amp;IF(G662="S24"," -NEW",""))</f>
        <v/>
      </c>
      <c r="M662" s="101" t="str">
        <f t="shared" si="23"/>
        <v/>
      </c>
      <c r="Q662" s="337"/>
    </row>
    <row r="663" spans="1:17" s="101" customFormat="1" ht="12.75" x14ac:dyDescent="0.2">
      <c r="A663" s="101" t="str">
        <f t="shared" si="22"/>
        <v/>
      </c>
      <c r="D663" s="336"/>
      <c r="E663" s="336"/>
      <c r="I663" s="101" t="str">
        <f>IFERROR(VLOOKUP(B663,GlobalOnly,3,FALSE),C663 &amp;IF(G663="S24"," -NEW",""))</f>
        <v/>
      </c>
      <c r="M663" s="101" t="str">
        <f t="shared" si="23"/>
        <v/>
      </c>
      <c r="Q663" s="337"/>
    </row>
    <row r="664" spans="1:17" s="101" customFormat="1" ht="12.75" x14ac:dyDescent="0.2">
      <c r="A664" s="101" t="str">
        <f t="shared" si="22"/>
        <v/>
      </c>
      <c r="D664" s="336"/>
      <c r="E664" s="336"/>
      <c r="I664" s="101" t="str">
        <f>IFERROR(VLOOKUP(B664,GlobalOnly,3,FALSE),C664 &amp;IF(G664="S24"," -NEW",""))</f>
        <v/>
      </c>
      <c r="M664" s="101" t="str">
        <f t="shared" si="23"/>
        <v/>
      </c>
      <c r="Q664" s="337"/>
    </row>
    <row r="665" spans="1:17" s="101" customFormat="1" ht="12.75" x14ac:dyDescent="0.2">
      <c r="A665" s="101" t="str">
        <f t="shared" si="22"/>
        <v/>
      </c>
      <c r="D665" s="336"/>
      <c r="E665" s="336"/>
      <c r="I665" s="101" t="str">
        <f>IFERROR(VLOOKUP(B665,GlobalOnly,3,FALSE),C665 &amp;IF(G665="S24"," -NEW",""))</f>
        <v/>
      </c>
      <c r="M665" s="101" t="str">
        <f t="shared" si="23"/>
        <v/>
      </c>
      <c r="Q665" s="337"/>
    </row>
    <row r="666" spans="1:17" s="101" customFormat="1" ht="12.75" x14ac:dyDescent="0.2">
      <c r="A666" s="101" t="str">
        <f t="shared" si="22"/>
        <v/>
      </c>
      <c r="D666" s="336"/>
      <c r="E666" s="336"/>
      <c r="I666" s="101" t="str">
        <f>IFERROR(VLOOKUP(B666,GlobalOnly,3,FALSE),C666 &amp;IF(G666="S24"," -NEW",""))</f>
        <v/>
      </c>
      <c r="M666" s="101" t="str">
        <f t="shared" si="23"/>
        <v/>
      </c>
      <c r="Q666" s="337"/>
    </row>
    <row r="667" spans="1:17" s="101" customFormat="1" ht="12.75" x14ac:dyDescent="0.2">
      <c r="A667" s="101" t="str">
        <f t="shared" si="22"/>
        <v/>
      </c>
      <c r="D667" s="336"/>
      <c r="E667" s="336"/>
      <c r="I667" s="101" t="str">
        <f>IFERROR(VLOOKUP(B667,GlobalOnly,3,FALSE),C667 &amp;IF(G667="S24"," -NEW",""))</f>
        <v/>
      </c>
      <c r="M667" s="101" t="str">
        <f t="shared" si="23"/>
        <v/>
      </c>
      <c r="Q667" s="337"/>
    </row>
    <row r="668" spans="1:17" s="101" customFormat="1" ht="12.75" x14ac:dyDescent="0.2">
      <c r="A668" s="101" t="str">
        <f t="shared" si="22"/>
        <v/>
      </c>
      <c r="D668" s="336"/>
      <c r="E668" s="336"/>
      <c r="I668" s="101" t="str">
        <f>IFERROR(VLOOKUP(B668,GlobalOnly,3,FALSE),C668 &amp;IF(G668="S24"," -NEW",""))</f>
        <v/>
      </c>
      <c r="M668" s="101" t="str">
        <f t="shared" si="23"/>
        <v/>
      </c>
      <c r="Q668" s="337"/>
    </row>
    <row r="669" spans="1:17" s="101" customFormat="1" ht="12.75" x14ac:dyDescent="0.2">
      <c r="A669" s="101" t="str">
        <f t="shared" si="22"/>
        <v/>
      </c>
      <c r="D669" s="336"/>
      <c r="E669" s="336"/>
      <c r="I669" s="101" t="str">
        <f>IFERROR(VLOOKUP(B669,GlobalOnly,3,FALSE),C669 &amp;IF(G669="S24"," -NEW",""))</f>
        <v/>
      </c>
      <c r="M669" s="101" t="str">
        <f t="shared" si="23"/>
        <v/>
      </c>
      <c r="Q669" s="337"/>
    </row>
    <row r="670" spans="1:17" s="101" customFormat="1" ht="12.75" x14ac:dyDescent="0.2">
      <c r="A670" s="101" t="str">
        <f t="shared" si="22"/>
        <v/>
      </c>
      <c r="D670" s="336"/>
      <c r="E670" s="336"/>
      <c r="I670" s="101" t="str">
        <f>IFERROR(VLOOKUP(B670,GlobalOnly,3,FALSE),C670 &amp;IF(G670="S24"," -NEW",""))</f>
        <v/>
      </c>
      <c r="M670" s="101" t="str">
        <f t="shared" si="23"/>
        <v/>
      </c>
      <c r="Q670" s="337"/>
    </row>
    <row r="671" spans="1:17" s="101" customFormat="1" ht="12.75" x14ac:dyDescent="0.2">
      <c r="A671" s="101" t="str">
        <f t="shared" si="22"/>
        <v/>
      </c>
      <c r="D671" s="336"/>
      <c r="E671" s="336"/>
      <c r="I671" s="101" t="str">
        <f>IFERROR(VLOOKUP(B671,GlobalOnly,3,FALSE),C671 &amp;IF(G671="S24"," -NEW",""))</f>
        <v/>
      </c>
      <c r="M671" s="101" t="str">
        <f t="shared" si="23"/>
        <v/>
      </c>
      <c r="Q671" s="337"/>
    </row>
    <row r="672" spans="1:17" s="101" customFormat="1" ht="12.75" x14ac:dyDescent="0.2">
      <c r="A672" s="101" t="str">
        <f t="shared" si="22"/>
        <v/>
      </c>
      <c r="D672" s="336"/>
      <c r="E672" s="336"/>
      <c r="I672" s="101" t="str">
        <f>IFERROR(VLOOKUP(B672,GlobalOnly,3,FALSE),C672 &amp;IF(G672="S24"," -NEW",""))</f>
        <v/>
      </c>
      <c r="M672" s="101" t="str">
        <f t="shared" si="23"/>
        <v/>
      </c>
      <c r="Q672" s="337"/>
    </row>
    <row r="673" spans="1:17" s="101" customFormat="1" ht="12.75" x14ac:dyDescent="0.2">
      <c r="A673" s="101" t="str">
        <f t="shared" si="22"/>
        <v/>
      </c>
      <c r="D673" s="336"/>
      <c r="E673" s="336"/>
      <c r="I673" s="101" t="str">
        <f>IFERROR(VLOOKUP(B673,GlobalOnly,3,FALSE),C673 &amp;IF(G673="S24"," -NEW",""))</f>
        <v/>
      </c>
      <c r="M673" s="101" t="str">
        <f t="shared" si="23"/>
        <v/>
      </c>
      <c r="Q673" s="337"/>
    </row>
    <row r="674" spans="1:17" s="101" customFormat="1" ht="12.75" x14ac:dyDescent="0.2">
      <c r="A674" s="101" t="str">
        <f t="shared" si="22"/>
        <v/>
      </c>
      <c r="D674" s="336"/>
      <c r="E674" s="336"/>
      <c r="I674" s="101" t="str">
        <f>IFERROR(VLOOKUP(B674,GlobalOnly,3,FALSE),C674 &amp;IF(G674="S24"," -NEW",""))</f>
        <v/>
      </c>
      <c r="M674" s="101" t="str">
        <f t="shared" si="23"/>
        <v/>
      </c>
      <c r="Q674" s="337"/>
    </row>
    <row r="675" spans="1:17" s="101" customFormat="1" ht="12.75" x14ac:dyDescent="0.2">
      <c r="A675" s="101" t="str">
        <f t="shared" si="22"/>
        <v/>
      </c>
      <c r="D675" s="336"/>
      <c r="E675" s="336"/>
      <c r="I675" s="101" t="str">
        <f>IFERROR(VLOOKUP(B675,GlobalOnly,3,FALSE),C675 &amp;IF(G675="S24"," -NEW",""))</f>
        <v/>
      </c>
      <c r="M675" s="101" t="str">
        <f t="shared" si="23"/>
        <v/>
      </c>
      <c r="Q675" s="337"/>
    </row>
    <row r="676" spans="1:17" s="101" customFormat="1" ht="12.75" x14ac:dyDescent="0.2">
      <c r="A676" s="101" t="str">
        <f t="shared" si="22"/>
        <v/>
      </c>
      <c r="D676" s="336"/>
      <c r="E676" s="336"/>
      <c r="I676" s="101" t="str">
        <f>IFERROR(VLOOKUP(B676,GlobalOnly,3,FALSE),C676 &amp;IF(G676="S24"," -NEW",""))</f>
        <v/>
      </c>
      <c r="M676" s="101" t="str">
        <f t="shared" si="23"/>
        <v/>
      </c>
      <c r="Q676" s="337"/>
    </row>
    <row r="677" spans="1:17" s="101" customFormat="1" ht="12.75" x14ac:dyDescent="0.2">
      <c r="A677" s="101" t="str">
        <f t="shared" si="22"/>
        <v/>
      </c>
      <c r="D677" s="336"/>
      <c r="E677" s="336"/>
      <c r="I677" s="101" t="str">
        <f>IFERROR(VLOOKUP(B677,GlobalOnly,3,FALSE),C677 &amp;IF(G677="S24"," -NEW",""))</f>
        <v/>
      </c>
      <c r="M677" s="101" t="str">
        <f>N677&amp;O677&amp;Q677</f>
        <v/>
      </c>
      <c r="Q677" s="337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order form</vt:lpstr>
      <vt:lpstr>price list</vt:lpstr>
      <vt:lpstr>stylelookup</vt:lpstr>
      <vt:lpstr>ColorLookup</vt:lpstr>
      <vt:lpstr>StyleInfo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Brenden Luworo</dc:creator>
  <cp:lastModifiedBy>Patrick Tess</cp:lastModifiedBy>
  <cp:lastPrinted>2025-06-25T15:57:04Z</cp:lastPrinted>
  <dcterms:created xsi:type="dcterms:W3CDTF">2023-06-16T23:50:46Z</dcterms:created>
  <dcterms:modified xsi:type="dcterms:W3CDTF">2025-06-26T22:34:26Z</dcterms:modified>
</cp:coreProperties>
</file>